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95531180-15AE-4044-BFB9-4F18F1D8EF8C}" xr6:coauthVersionLast="47" xr6:coauthVersionMax="47" xr10:uidLastSave="{00000000-0000-0000-0000-000000000000}"/>
  <bookViews>
    <workbookView xWindow="38280" yWindow="-120" windowWidth="38640" windowHeight="21120" tabRatio="719" activeTab="2" xr2:uid="{00000000-000D-0000-FFFF-FFFF00000000}"/>
  </bookViews>
  <sheets>
    <sheet name="Anleitung" sheetId="1" r:id="rId1"/>
    <sheet name="Reinigungsturnus" sheetId="2" r:id="rId2"/>
    <sheet name="LV öffentliche Einrichtungen" sheetId="20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Grundreinigung'!$A$8:$V$39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9" i="6" l="1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H25" i="10"/>
  <c r="D25" i="10"/>
  <c r="E25" i="10"/>
  <c r="E26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J10" i="6"/>
  <c r="S10" i="6"/>
  <c r="J11" i="6"/>
  <c r="S11" i="6"/>
  <c r="J12" i="6"/>
  <c r="S12" i="6"/>
  <c r="J13" i="6"/>
  <c r="S13" i="6"/>
  <c r="J14" i="6"/>
  <c r="S14" i="6"/>
  <c r="J15" i="6"/>
  <c r="S15" i="6"/>
  <c r="J16" i="6"/>
  <c r="S16" i="6"/>
  <c r="J17" i="6"/>
  <c r="S17" i="6"/>
  <c r="J18" i="6"/>
  <c r="S18" i="6"/>
  <c r="J19" i="6"/>
  <c r="S19" i="6"/>
  <c r="J20" i="6"/>
  <c r="S20" i="6"/>
  <c r="J21" i="6"/>
  <c r="S21" i="6"/>
  <c r="J22" i="6"/>
  <c r="S22" i="6"/>
  <c r="J23" i="6"/>
  <c r="S23" i="6"/>
  <c r="J24" i="6"/>
  <c r="S24" i="6"/>
  <c r="J25" i="6"/>
  <c r="S25" i="6"/>
  <c r="J26" i="6"/>
  <c r="S26" i="6"/>
  <c r="J27" i="6"/>
  <c r="S27" i="6"/>
  <c r="J28" i="6"/>
  <c r="S28" i="6"/>
  <c r="J29" i="6"/>
  <c r="S29" i="6"/>
  <c r="J30" i="6"/>
  <c r="S30" i="6"/>
  <c r="J31" i="6"/>
  <c r="S31" i="6"/>
  <c r="J32" i="6"/>
  <c r="S32" i="6"/>
  <c r="J33" i="6"/>
  <c r="S33" i="6"/>
  <c r="J34" i="6"/>
  <c r="S34" i="6"/>
  <c r="J35" i="6"/>
  <c r="S35" i="6"/>
  <c r="J36" i="6"/>
  <c r="S36" i="6"/>
  <c r="J37" i="6"/>
  <c r="S37" i="6"/>
  <c r="J38" i="6"/>
  <c r="S38" i="6"/>
  <c r="J9" i="6"/>
  <c r="A9" i="6"/>
  <c r="S9" i="6"/>
  <c r="E47" i="10"/>
  <c r="E49" i="10"/>
  <c r="E51" i="10"/>
  <c r="D53" i="10"/>
  <c r="H26" i="10"/>
  <c r="H47" i="10"/>
  <c r="H49" i="10"/>
  <c r="H51" i="10"/>
  <c r="G53" i="10"/>
  <c r="D26" i="10"/>
  <c r="D47" i="10"/>
  <c r="D49" i="10"/>
  <c r="D51" i="10"/>
  <c r="G26" i="10"/>
  <c r="G47" i="10"/>
  <c r="G49" i="10"/>
  <c r="G51" i="10"/>
  <c r="R39" i="6"/>
  <c r="D12" i="7"/>
  <c r="E25" i="9"/>
  <c r="E26" i="9"/>
  <c r="E47" i="9"/>
  <c r="E49" i="9"/>
  <c r="E51" i="9"/>
  <c r="D53" i="9"/>
  <c r="H25" i="9"/>
  <c r="H26" i="9"/>
  <c r="H47" i="9"/>
  <c r="H49" i="9"/>
  <c r="H51" i="9"/>
  <c r="G53" i="9"/>
  <c r="L39" i="6"/>
  <c r="B11" i="7"/>
  <c r="C11" i="7"/>
  <c r="Q39" i="6"/>
  <c r="C12" i="7"/>
  <c r="M39" i="6"/>
  <c r="N39" i="6"/>
  <c r="D11" i="7"/>
  <c r="E11" i="7"/>
  <c r="E13" i="7"/>
  <c r="D13" i="7"/>
  <c r="D14" i="7"/>
  <c r="D15" i="7"/>
  <c r="E14" i="7"/>
  <c r="E15" i="7"/>
</calcChain>
</file>

<file path=xl/sharedStrings.xml><?xml version="1.0" encoding="utf-8"?>
<sst xmlns="http://schemas.openxmlformats.org/spreadsheetml/2006/main" count="822" uniqueCount="378">
  <si>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</si>
  <si>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</si>
  <si>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</si>
  <si>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</si>
  <si>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</si>
  <si>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</si>
  <si>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</si>
  <si>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</si>
  <si>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</si>
  <si>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</si>
  <si>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</si>
  <si>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</si>
  <si>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</si>
  <si>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</si>
  <si>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</si>
  <si>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</si>
  <si>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</si>
  <si>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</si>
  <si>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</si>
  <si>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</si>
  <si>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</si>
  <si>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</si>
  <si>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</si>
  <si>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</si>
  <si>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</si>
  <si>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</si>
  <si>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</si>
  <si>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</si>
  <si>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</si>
  <si>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</si>
  <si>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</si>
  <si>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</si>
  <si>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</si>
  <si>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</si>
  <si>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</si>
  <si>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</si>
  <si>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</si>
  <si>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</si>
  <si>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</si>
  <si>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</si>
  <si>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</si>
  <si>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</si>
  <si>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</si>
  <si>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</si>
  <si>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</si>
  <si>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</si>
  <si>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</si>
  <si>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</si>
  <si>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</si>
  <si>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</si>
  <si>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</si>
  <si>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</si>
  <si>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</si>
  <si>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</si>
  <si>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</si>
  <si>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</si>
  <si>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</si>
  <si>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</si>
  <si>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</si>
  <si>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</si>
  <si>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</si>
  <si>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</si>
  <si>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</si>
  <si>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</si>
  <si>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</si>
  <si>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</si>
  <si>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</si>
  <si>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</si>
  <si>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</si>
  <si>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</si>
  <si>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</si>
  <si>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</si>
  <si>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</si>
  <si>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</si>
  <si>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</si>
  <si>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</si>
  <si>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</si>
  <si>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</si>
  <si>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</si>
  <si>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</si>
  <si>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</si>
  <si>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</si>
  <si>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</si>
  <si>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</si>
  <si>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</si>
  <si>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</si>
  <si>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</si>
  <si>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</si>
  <si>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</si>
  <si>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</si>
  <si>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</si>
  <si>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</si>
  <si>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</si>
  <si>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</si>
  <si>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</si>
  <si>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</si>
  <si>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</si>
  <si>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</si>
  <si>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</si>
  <si>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</si>
  <si>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</si>
  <si>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</si>
  <si>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</si>
  <si>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</si>
  <si>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</si>
  <si>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</si>
  <si>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</si>
  <si>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</si>
  <si>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</si>
  <si>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</si>
  <si>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</si>
  <si>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</si>
  <si>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</si>
  <si>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</si>
  <si>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</si>
  <si>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</si>
  <si>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</si>
  <si>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</si>
  <si>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</si>
  <si>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</si>
  <si>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</si>
  <si>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</si>
  <si>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</si>
  <si>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</si>
  <si>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</si>
  <si>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</si>
  <si>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</si>
  <si>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</si>
  <si>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</si>
  <si>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</si>
  <si>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</si>
  <si>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</si>
  <si>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</si>
  <si>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</si>
  <si>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</si>
  <si>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</si>
  <si>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</si>
  <si>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</si>
  <si>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</si>
  <si>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</si>
  <si>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</si>
  <si>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</si>
  <si>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</si>
  <si>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</si>
  <si>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</si>
  <si>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</si>
  <si>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</si>
  <si>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</si>
  <si>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</si>
  <si>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</si>
  <si>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</si>
  <si>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</si>
  <si>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</si>
  <si>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</si>
  <si>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</si>
  <si>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</si>
  <si>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</si>
  <si>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</si>
  <si>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</si>
  <si>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</si>
  <si>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</si>
  <si>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</si>
  <si>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</si>
  <si>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</si>
  <si>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</si>
  <si>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</si>
  <si>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</si>
  <si>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</si>
  <si>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</si>
  <si>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</si>
  <si>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</si>
  <si>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</si>
  <si>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</si>
  <si>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</si>
  <si>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</si>
  <si>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</si>
  <si>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</si>
  <si>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</si>
  <si>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</si>
  <si>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</si>
  <si>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</si>
  <si>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</si>
  <si>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</si>
  <si>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</si>
  <si>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</si>
  <si>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</si>
  <si>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</si>
  <si>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</si>
  <si>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Raumnummer</t>
  </si>
  <si>
    <t>Summe</t>
  </si>
  <si>
    <t>Raumbezeichnung</t>
  </si>
  <si>
    <t>SVS GR</t>
  </si>
  <si>
    <t>Spinnweben entfernen</t>
  </si>
  <si>
    <t>Burghausen</t>
  </si>
  <si>
    <r>
      <rPr>
        <sz val="11"/>
        <rFont val="Arial"/>
        <family val="2"/>
      </rPr>
      <t>Podest</t>
    </r>
  </si>
  <si>
    <r>
      <rPr>
        <sz val="11"/>
        <rFont val="Arial"/>
        <family val="2"/>
      </rPr>
      <t>3. OG</t>
    </r>
  </si>
  <si>
    <r>
      <rPr>
        <sz val="11"/>
        <rFont val="Arial"/>
        <family val="2"/>
      </rPr>
      <t>Linoleum</t>
    </r>
  </si>
  <si>
    <r>
      <rPr>
        <sz val="11"/>
        <rFont val="Arial"/>
        <family val="2"/>
      </rPr>
      <t>Stufen (20 Stk.)</t>
    </r>
  </si>
  <si>
    <r>
      <rPr>
        <sz val="11"/>
        <rFont val="Arial"/>
        <family val="2"/>
      </rPr>
      <t>Zwischenpodest</t>
    </r>
  </si>
  <si>
    <r>
      <rPr>
        <sz val="11"/>
        <rFont val="Arial"/>
        <family val="2"/>
      </rPr>
      <t>3. - 2. OG</t>
    </r>
  </si>
  <si>
    <r>
      <rPr>
        <sz val="11"/>
        <rFont val="Arial"/>
        <family val="2"/>
      </rPr>
      <t>2. OG</t>
    </r>
  </si>
  <si>
    <r>
      <rPr>
        <sz val="11"/>
        <rFont val="Arial"/>
        <family val="2"/>
      </rPr>
      <t>Stufen (22 Stk.)</t>
    </r>
  </si>
  <si>
    <r>
      <rPr>
        <sz val="11"/>
        <rFont val="Arial"/>
        <family val="2"/>
      </rPr>
      <t>2. - 1. OG</t>
    </r>
  </si>
  <si>
    <r>
      <rPr>
        <sz val="11"/>
        <rFont val="Arial"/>
        <family val="2"/>
      </rPr>
      <t>1. OG</t>
    </r>
  </si>
  <si>
    <r>
      <rPr>
        <sz val="11"/>
        <rFont val="Arial"/>
        <family val="2"/>
      </rPr>
      <t>Stufen (12 Stk.)</t>
    </r>
  </si>
  <si>
    <r>
      <rPr>
        <sz val="11"/>
        <rFont val="Arial"/>
        <family val="2"/>
      </rPr>
      <t>EG</t>
    </r>
  </si>
  <si>
    <r>
      <rPr>
        <sz val="11"/>
        <rFont val="Arial"/>
        <family val="2"/>
      </rPr>
      <t>Textil</t>
    </r>
  </si>
  <si>
    <r>
      <rPr>
        <sz val="11"/>
        <rFont val="Arial"/>
        <family val="2"/>
      </rPr>
      <t>Tonstudio - Saal</t>
    </r>
  </si>
  <si>
    <r>
      <rPr>
        <sz val="11"/>
        <rFont val="Arial"/>
        <family val="2"/>
      </rPr>
      <t>Dielen</t>
    </r>
  </si>
  <si>
    <r>
      <rPr>
        <sz val="11"/>
        <rFont val="Arial"/>
        <family val="2"/>
      </rPr>
      <t>Tonstudio</t>
    </r>
  </si>
  <si>
    <r>
      <rPr>
        <sz val="11"/>
        <rFont val="Arial"/>
        <family val="2"/>
      </rPr>
      <t>Büro</t>
    </r>
  </si>
  <si>
    <r>
      <rPr>
        <sz val="11"/>
        <rFont val="Arial"/>
        <family val="2"/>
      </rPr>
      <t>Notausgang</t>
    </r>
  </si>
  <si>
    <r>
      <rPr>
        <sz val="11"/>
        <rFont val="Arial"/>
        <family val="2"/>
      </rPr>
      <t>Parkett</t>
    </r>
  </si>
  <si>
    <r>
      <rPr>
        <sz val="11"/>
        <rFont val="Arial"/>
        <family val="2"/>
      </rPr>
      <t>Archiv</t>
    </r>
  </si>
  <si>
    <r>
      <rPr>
        <sz val="11"/>
        <rFont val="Arial"/>
        <family val="2"/>
      </rPr>
      <t>Blaues Büro</t>
    </r>
  </si>
  <si>
    <r>
      <rPr>
        <sz val="11"/>
        <rFont val="Arial"/>
        <family val="2"/>
      </rPr>
      <t>Flur</t>
    </r>
  </si>
  <si>
    <r>
      <rPr>
        <sz val="11"/>
        <rFont val="Arial"/>
        <family val="2"/>
      </rPr>
      <t>Töpfer</t>
    </r>
  </si>
  <si>
    <r>
      <rPr>
        <sz val="11"/>
        <rFont val="Arial"/>
        <family val="2"/>
      </rPr>
      <t>Werkstatt</t>
    </r>
  </si>
  <si>
    <r>
      <rPr>
        <sz val="11"/>
        <rFont val="Arial"/>
        <family val="2"/>
      </rPr>
      <t>Eingang</t>
    </r>
  </si>
  <si>
    <r>
      <rPr>
        <sz val="11"/>
        <rFont val="Arial"/>
        <family val="2"/>
      </rPr>
      <t>Lager</t>
    </r>
  </si>
  <si>
    <r>
      <rPr>
        <sz val="11"/>
        <rFont val="Arial"/>
        <family val="2"/>
      </rPr>
      <t>Teestube</t>
    </r>
  </si>
  <si>
    <r>
      <rPr>
        <sz val="11"/>
        <rFont val="Arial"/>
        <family val="2"/>
      </rPr>
      <t>Laminat</t>
    </r>
  </si>
  <si>
    <r>
      <rPr>
        <sz val="11"/>
        <rFont val="Arial"/>
        <family val="2"/>
      </rPr>
      <t>Spielhalle</t>
    </r>
  </si>
  <si>
    <r>
      <rPr>
        <sz val="11"/>
        <rFont val="Arial"/>
        <family val="2"/>
      </rPr>
      <t>WC Damen</t>
    </r>
  </si>
  <si>
    <r>
      <rPr>
        <sz val="11"/>
        <rFont val="Arial"/>
        <family val="2"/>
      </rPr>
      <t>Fliesen</t>
    </r>
  </si>
  <si>
    <r>
      <rPr>
        <sz val="11"/>
        <rFont val="Arial"/>
        <family val="2"/>
      </rPr>
      <t>Disco 1</t>
    </r>
  </si>
  <si>
    <r>
      <rPr>
        <sz val="11"/>
        <rFont val="Arial"/>
        <family val="2"/>
      </rPr>
      <t>Disco 2</t>
    </r>
  </si>
  <si>
    <r>
      <rPr>
        <sz val="11"/>
        <rFont val="Arial"/>
        <family val="2"/>
      </rPr>
      <t>Gumminoppen</t>
    </r>
  </si>
  <si>
    <r>
      <rPr>
        <sz val="11"/>
        <rFont val="Arial"/>
        <family val="2"/>
      </rPr>
      <t>Disco3</t>
    </r>
  </si>
  <si>
    <r>
      <rPr>
        <sz val="11"/>
        <rFont val="Arial"/>
        <family val="2"/>
      </rPr>
      <t>PVC</t>
    </r>
  </si>
  <si>
    <r>
      <rPr>
        <sz val="11"/>
        <rFont val="Arial"/>
        <family val="2"/>
      </rPr>
      <t>Durchgang</t>
    </r>
  </si>
  <si>
    <r>
      <rPr>
        <sz val="11"/>
        <rFont val="Arial"/>
        <family val="2"/>
      </rPr>
      <t>Bar</t>
    </r>
  </si>
  <si>
    <r>
      <rPr>
        <sz val="11"/>
        <rFont val="Arial"/>
        <family val="2"/>
      </rPr>
      <t>WC Jungen</t>
    </r>
  </si>
  <si>
    <t>Freizeitheim</t>
  </si>
  <si>
    <t>4 x wöchentlich inkl. Samstag</t>
  </si>
  <si>
    <t>Leistungsverzeichnis / Arbeiten und Turnus für die Unterhaltsreinigung öffentliche Einrichtungen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</si>
  <si>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</si>
  <si>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</si>
  <si>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</si>
  <si>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</si>
  <si>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</si>
  <si>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</si>
  <si>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</si>
  <si>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</si>
  <si>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</si>
  <si>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</si>
  <si>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</si>
  <si>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</si>
  <si>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</si>
  <si>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</si>
  <si>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</si>
  <si>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</si>
  <si>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</si>
  <si>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</si>
  <si>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</si>
  <si>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</si>
  <si>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</si>
  <si>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</si>
  <si>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</si>
  <si>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</si>
  <si>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</si>
  <si>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</si>
  <si>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</si>
  <si>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</si>
  <si>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</si>
  <si>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</si>
  <si>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</si>
  <si>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</si>
  <si>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</si>
  <si>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</si>
  <si>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</si>
  <si>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</si>
  <si>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</si>
  <si>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</si>
  <si>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</si>
  <si>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</si>
  <si>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</si>
  <si>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</si>
  <si>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</si>
  <si>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</si>
  <si>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</si>
  <si>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</si>
  <si>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</si>
  <si>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</si>
  <si>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</si>
  <si>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</si>
  <si>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</si>
  <si>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</si>
  <si>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</si>
  <si>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</si>
  <si>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</si>
  <si>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</si>
  <si>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</si>
  <si>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</si>
  <si>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</si>
  <si>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</si>
  <si>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</si>
  <si>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</si>
  <si>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</si>
  <si>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</si>
  <si>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</si>
  <si>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</si>
  <si>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</si>
  <si>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</si>
  <si>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</si>
  <si>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</si>
  <si>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</si>
  <si>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</si>
  <si>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</si>
  <si>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</si>
  <si>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</si>
  <si>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</si>
  <si>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</si>
  <si>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</si>
  <si>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</si>
  <si>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</si>
  <si>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</si>
  <si>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</si>
  <si>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</si>
  <si>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</si>
  <si>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</si>
  <si>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</si>
  <si>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</si>
  <si>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</si>
  <si>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</si>
  <si>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</si>
  <si>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</si>
  <si>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</si>
  <si>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</si>
  <si>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</si>
  <si>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</si>
  <si>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</si>
  <si>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</si>
  <si>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</si>
  <si>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</si>
  <si>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</si>
  <si>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</si>
  <si>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</si>
  <si>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</si>
  <si>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</si>
  <si>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</si>
  <si>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</si>
  <si>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</si>
  <si>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</si>
  <si>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</si>
  <si>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</si>
  <si>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</si>
  <si>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</si>
  <si>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</si>
  <si>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</si>
  <si>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</si>
  <si>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c</t>
  </si>
  <si>
    <t>Kapuzinergasse</t>
  </si>
  <si>
    <t>Bayern</t>
  </si>
  <si>
    <t>Kalkulation der Stundenverrechnungssätze Grundreinigung</t>
  </si>
  <si>
    <t>Die Personalaufteilung muss 100% ergeben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</si>
  <si>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</si>
  <si>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</si>
  <si>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</si>
  <si>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</si>
  <si>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</si>
  <si>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</si>
  <si>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</si>
  <si>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</si>
  <si>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</si>
  <si>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</si>
  <si>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</si>
  <si>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</si>
  <si>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</si>
  <si>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I</t>
  </si>
  <si>
    <t>4 x wöchentlich (3 x Mo-Fr, 1 x Samstag)</t>
  </si>
  <si>
    <t xml:space="preserve">*4w 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</si>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</sst>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27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2" xfId="0" applyNumberFormat="1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3" fillId="9" borderId="34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10" borderId="47" xfId="0" applyFont="1" applyFill="1" applyBorder="1" applyAlignment="1">
      <alignment horizontal="left" vertical="center" wrapText="1"/>
    </xf>
    <xf numFmtId="0" fontId="27" fillId="10" borderId="4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157" applyFont="1" applyAlignment="1">
      <alignment vertical="center"/>
    </xf>
    <xf numFmtId="0" fontId="24" fillId="0" borderId="0" xfId="158" applyFont="1" applyAlignment="1">
      <alignment vertical="center"/>
    </xf>
    <xf numFmtId="0" fontId="24" fillId="0" borderId="52" xfId="158" applyFont="1" applyBorder="1" applyAlignment="1">
      <alignment horizontal="center" vertical="center"/>
    </xf>
    <xf numFmtId="0" fontId="24" fillId="0" borderId="53" xfId="158" applyFont="1" applyBorder="1" applyAlignment="1">
      <alignment horizontal="center" vertical="center"/>
    </xf>
    <xf numFmtId="0" fontId="24" fillId="0" borderId="54" xfId="158" applyFont="1" applyBorder="1" applyAlignment="1">
      <alignment horizontal="center" vertical="center"/>
    </xf>
    <xf numFmtId="0" fontId="24" fillId="0" borderId="45" xfId="158" applyFont="1" applyBorder="1" applyAlignment="1">
      <alignment horizontal="center" vertical="center"/>
    </xf>
    <xf numFmtId="0" fontId="24" fillId="0" borderId="4" xfId="158" applyFont="1" applyBorder="1" applyAlignment="1">
      <alignment horizontal="center" vertical="center"/>
    </xf>
    <xf numFmtId="0" fontId="24" fillId="0" borderId="56" xfId="158" applyFont="1" applyBorder="1" applyAlignment="1">
      <alignment horizontal="center" vertical="center"/>
    </xf>
    <xf numFmtId="0" fontId="24" fillId="0" borderId="55" xfId="158" applyFont="1" applyBorder="1" applyAlignment="1">
      <alignment vertical="center" wrapText="1"/>
    </xf>
    <xf numFmtId="0" fontId="32" fillId="0" borderId="0" xfId="158" applyFont="1" applyAlignment="1">
      <alignment vertical="center"/>
    </xf>
    <xf numFmtId="0" fontId="33" fillId="0" borderId="0" xfId="157" applyFont="1" applyAlignment="1">
      <alignment vertical="center"/>
    </xf>
    <xf numFmtId="0" fontId="33" fillId="0" borderId="0" xfId="157" applyFont="1" applyBorder="1" applyAlignment="1">
      <alignment vertical="center"/>
    </xf>
    <xf numFmtId="0" fontId="1" fillId="0" borderId="0" xfId="157" applyFont="1" applyAlignment="1">
      <alignment vertical="center"/>
    </xf>
    <xf numFmtId="0" fontId="33" fillId="11" borderId="1" xfId="157" applyFont="1" applyFill="1" applyBorder="1" applyAlignment="1">
      <alignment vertical="center"/>
    </xf>
    <xf numFmtId="0" fontId="34" fillId="3" borderId="4" xfId="157" applyFont="1" applyFill="1" applyBorder="1" applyAlignment="1">
      <alignment vertical="center"/>
    </xf>
    <xf numFmtId="0" fontId="1" fillId="0" borderId="0" xfId="157" applyFont="1" applyBorder="1" applyAlignment="1">
      <alignment vertical="center" wrapText="1"/>
    </xf>
    <xf numFmtId="0" fontId="1" fillId="0" borderId="0" xfId="157" applyFont="1" applyBorder="1" applyAlignment="1">
      <alignment vertical="center"/>
    </xf>
    <xf numFmtId="0" fontId="19" fillId="0" borderId="0" xfId="157" applyFont="1" applyAlignment="1">
      <alignment vertical="center"/>
    </xf>
    <xf numFmtId="0" fontId="36" fillId="10" borderId="4" xfId="157" applyFont="1" applyFill="1" applyBorder="1" applyAlignment="1">
      <alignment vertical="center" wrapText="1"/>
    </xf>
    <xf numFmtId="0" fontId="36" fillId="10" borderId="22" xfId="157" applyFont="1" applyFill="1" applyBorder="1" applyAlignment="1">
      <alignment vertical="center" wrapText="1"/>
    </xf>
    <xf numFmtId="0" fontId="36" fillId="10" borderId="1" xfId="157" applyFont="1" applyFill="1" applyBorder="1" applyAlignment="1">
      <alignment vertical="center" wrapText="1"/>
    </xf>
    <xf numFmtId="0" fontId="36" fillId="10" borderId="52" xfId="157" applyFont="1" applyFill="1" applyBorder="1" applyAlignment="1">
      <alignment vertical="center" wrapText="1"/>
    </xf>
    <xf numFmtId="0" fontId="36" fillId="10" borderId="45" xfId="157" applyFont="1" applyFill="1" applyBorder="1" applyAlignment="1">
      <alignment vertical="center" wrapText="1"/>
    </xf>
    <xf numFmtId="0" fontId="36" fillId="10" borderId="58" xfId="157" applyFont="1" applyFill="1" applyBorder="1" applyAlignment="1">
      <alignment vertical="center" wrapText="1"/>
    </xf>
    <xf numFmtId="0" fontId="36" fillId="10" borderId="34" xfId="157" applyFont="1" applyFill="1" applyBorder="1" applyAlignment="1">
      <alignment vertical="center" wrapText="1"/>
    </xf>
    <xf numFmtId="0" fontId="26" fillId="10" borderId="4" xfId="157" applyFont="1" applyFill="1" applyBorder="1" applyAlignment="1">
      <alignment vertical="center" wrapText="1"/>
    </xf>
    <xf numFmtId="0" fontId="26" fillId="0" borderId="4" xfId="157" applyFont="1" applyBorder="1" applyAlignment="1">
      <alignment vertical="center" wrapText="1"/>
    </xf>
    <xf numFmtId="0" fontId="1" fillId="0" borderId="0" xfId="157" applyFont="1" applyAlignment="1">
      <alignment vertical="center" wrapText="1"/>
    </xf>
    <xf numFmtId="0" fontId="28" fillId="10" borderId="47" xfId="0" applyFont="1" applyFill="1" applyBorder="1" applyAlignment="1">
      <alignment horizontal="center" vertical="center" wrapText="1"/>
    </xf>
    <xf numFmtId="164" fontId="27" fillId="10" borderId="47" xfId="25" applyFont="1" applyFill="1" applyBorder="1" applyAlignment="1">
      <alignment horizontal="left" vertical="center" wrapText="1"/>
    </xf>
    <xf numFmtId="0" fontId="27" fillId="10" borderId="47" xfId="0" applyFont="1" applyFill="1" applyBorder="1" applyAlignment="1">
      <alignment horizontal="center" vertical="center" wrapText="1"/>
    </xf>
    <xf numFmtId="49" fontId="16" fillId="3" borderId="1" xfId="160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58" xfId="157" applyBorder="1" applyAlignment="1">
      <alignment horizontal="center" vertical="center"/>
    </xf>
    <xf numFmtId="0" fontId="1" fillId="0" borderId="45" xfId="157" applyBorder="1" applyAlignment="1">
      <alignment horizontal="center" vertical="center"/>
    </xf>
    <xf numFmtId="0" fontId="30" fillId="8" borderId="52" xfId="157" applyFont="1" applyFill="1" applyBorder="1" applyAlignment="1">
      <alignment horizontal="center" vertical="center" wrapText="1"/>
    </xf>
    <xf numFmtId="0" fontId="30" fillId="0" borderId="0" xfId="157" applyFont="1" applyAlignment="1">
      <alignment vertical="center" wrapText="1"/>
    </xf>
    <xf numFmtId="0" fontId="28" fillId="0" borderId="0" xfId="157" applyFont="1" applyAlignment="1">
      <alignment horizontal="center" vertical="center"/>
    </xf>
    <xf numFmtId="0" fontId="28" fillId="0" borderId="0" xfId="157" applyFont="1" applyAlignment="1">
      <alignment vertical="center" wrapText="1"/>
    </xf>
    <xf numFmtId="0" fontId="24" fillId="0" borderId="60" xfId="157" applyFont="1" applyBorder="1" applyAlignment="1">
      <alignment horizontal="center" vertical="center"/>
    </xf>
    <xf numFmtId="0" fontId="24" fillId="0" borderId="59" xfId="157" applyFont="1" applyBorder="1" applyAlignment="1">
      <alignment horizontal="center" vertical="center"/>
    </xf>
    <xf numFmtId="0" fontId="24" fillId="0" borderId="58" xfId="157" applyFont="1" applyBorder="1" applyAlignment="1">
      <alignment horizontal="center" vertical="center"/>
    </xf>
    <xf numFmtId="0" fontId="28" fillId="0" borderId="57" xfId="157" applyFont="1" applyBorder="1" applyAlignment="1">
      <alignment vertical="center" wrapText="1"/>
    </xf>
    <xf numFmtId="0" fontId="28" fillId="0" borderId="56" xfId="157" applyFont="1" applyBorder="1" applyAlignment="1">
      <alignment horizontal="center" vertical="center"/>
    </xf>
    <xf numFmtId="0" fontId="28" fillId="0" borderId="4" xfId="157" applyFont="1" applyBorder="1" applyAlignment="1">
      <alignment horizontal="center" vertical="center"/>
    </xf>
    <xf numFmtId="0" fontId="28" fillId="0" borderId="45" xfId="157" applyFont="1" applyBorder="1" applyAlignment="1">
      <alignment horizontal="center" vertical="center"/>
    </xf>
    <xf numFmtId="0" fontId="28" fillId="0" borderId="55" xfId="157" applyFont="1" applyBorder="1" applyAlignment="1">
      <alignment vertical="center" wrapText="1"/>
    </xf>
    <xf numFmtId="0" fontId="24" fillId="0" borderId="56" xfId="157" applyFont="1" applyBorder="1" applyAlignment="1">
      <alignment horizontal="center" vertical="center"/>
    </xf>
    <xf numFmtId="0" fontId="24" fillId="0" borderId="4" xfId="157" applyFont="1" applyBorder="1" applyAlignment="1">
      <alignment horizontal="center" vertical="center"/>
    </xf>
    <xf numFmtId="0" fontId="24" fillId="0" borderId="45" xfId="157" applyFont="1" applyBorder="1" applyAlignment="1">
      <alignment horizontal="center" vertical="center"/>
    </xf>
    <xf numFmtId="0" fontId="27" fillId="0" borderId="55" xfId="158" applyFont="1" applyBorder="1" applyAlignment="1">
      <alignment vertical="center" wrapText="1"/>
    </xf>
    <xf numFmtId="0" fontId="28" fillId="0" borderId="54" xfId="157" applyFont="1" applyBorder="1" applyAlignment="1">
      <alignment horizontal="center" vertical="center"/>
    </xf>
    <xf numFmtId="0" fontId="28" fillId="0" borderId="53" xfId="157" applyFont="1" applyBorder="1" applyAlignment="1">
      <alignment horizontal="center" vertical="center"/>
    </xf>
    <xf numFmtId="0" fontId="28" fillId="0" borderId="52" xfId="157" applyFont="1" applyBorder="1" applyAlignment="1">
      <alignment horizontal="center" vertical="center"/>
    </xf>
    <xf numFmtId="0" fontId="27" fillId="0" borderId="63" xfId="158" applyFont="1" applyBorder="1" applyAlignment="1">
      <alignment vertical="center" wrapText="1"/>
    </xf>
    <xf numFmtId="0" fontId="28" fillId="0" borderId="60" xfId="157" applyFont="1" applyBorder="1" applyAlignment="1">
      <alignment horizontal="center" vertical="center"/>
    </xf>
    <xf numFmtId="0" fontId="28" fillId="0" borderId="59" xfId="157" applyFont="1" applyBorder="1" applyAlignment="1">
      <alignment horizontal="center" vertical="center"/>
    </xf>
    <xf numFmtId="0" fontId="28" fillId="0" borderId="58" xfId="157" applyFont="1" applyBorder="1" applyAlignment="1">
      <alignment horizontal="center" vertical="center"/>
    </xf>
    <xf numFmtId="0" fontId="28" fillId="0" borderId="51" xfId="157" applyFont="1" applyBorder="1" applyAlignment="1">
      <alignment vertical="center" wrapText="1"/>
    </xf>
    <xf numFmtId="0" fontId="28" fillId="0" borderId="60" xfId="157" applyFont="1" applyBorder="1" applyAlignment="1">
      <alignment horizontal="center" vertical="center" textRotation="90" wrapText="1"/>
    </xf>
    <xf numFmtId="0" fontId="28" fillId="0" borderId="59" xfId="157" applyFont="1" applyBorder="1" applyAlignment="1">
      <alignment horizontal="center" vertical="center" textRotation="90" wrapText="1"/>
    </xf>
    <xf numFmtId="0" fontId="28" fillId="0" borderId="58" xfId="157" applyFont="1" applyBorder="1" applyAlignment="1">
      <alignment vertical="center"/>
    </xf>
    <xf numFmtId="0" fontId="30" fillId="0" borderId="64" xfId="157" applyFont="1" applyBorder="1" applyAlignment="1">
      <alignment horizontal="center" vertical="center"/>
    </xf>
    <xf numFmtId="0" fontId="30" fillId="0" borderId="65" xfId="157" applyFont="1" applyBorder="1" applyAlignment="1">
      <alignment horizontal="center" vertical="center"/>
    </xf>
    <xf numFmtId="0" fontId="28" fillId="0" borderId="37" xfId="157" applyFont="1" applyBorder="1" applyAlignment="1">
      <alignment vertical="center"/>
    </xf>
    <xf numFmtId="0" fontId="30" fillId="0" borderId="0" xfId="157" applyFont="1" applyAlignment="1">
      <alignment vertical="center"/>
    </xf>
    <xf numFmtId="0" fontId="24" fillId="10" borderId="4" xfId="0" applyFont="1" applyFill="1" applyBorder="1" applyAlignment="1">
      <alignment horizontal="center" vertical="center"/>
    </xf>
    <xf numFmtId="169" fontId="20" fillId="0" borderId="0" xfId="25" applyNumberFormat="1" applyFont="1" applyFill="1" applyBorder="1" applyAlignment="1" applyProtection="1">
      <alignment horizontal="left" vertical="center"/>
      <protection hidden="1"/>
    </xf>
    <xf numFmtId="0" fontId="24" fillId="13" borderId="4" xfId="0" applyFont="1" applyFill="1" applyBorder="1" applyAlignment="1">
      <alignment horizontal="center" vertical="center"/>
    </xf>
    <xf numFmtId="0" fontId="27" fillId="13" borderId="4" xfId="0" applyFont="1" applyFill="1" applyBorder="1" applyAlignment="1">
      <alignment horizontal="center" vertical="center"/>
    </xf>
    <xf numFmtId="169" fontId="20" fillId="13" borderId="0" xfId="25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59" xfId="157" applyBorder="1" applyAlignment="1">
      <alignment horizontal="left" vertical="center" wrapText="1"/>
    </xf>
    <xf numFmtId="0" fontId="1" fillId="0" borderId="60" xfId="157" applyBorder="1" applyAlignment="1">
      <alignment horizontal="left" vertical="center" wrapText="1"/>
    </xf>
    <xf numFmtId="0" fontId="1" fillId="0" borderId="4" xfId="157" applyBorder="1" applyAlignment="1">
      <alignment horizontal="left" vertical="center"/>
    </xf>
    <xf numFmtId="0" fontId="1" fillId="0" borderId="56" xfId="157" applyBorder="1" applyAlignment="1">
      <alignment horizontal="left" vertical="center"/>
    </xf>
    <xf numFmtId="0" fontId="1" fillId="0" borderId="1" xfId="157" applyBorder="1" applyAlignment="1">
      <alignment horizontal="center" vertical="center"/>
    </xf>
    <xf numFmtId="0" fontId="1" fillId="0" borderId="2" xfId="157" applyBorder="1" applyAlignment="1">
      <alignment horizontal="center" vertical="center"/>
    </xf>
    <xf numFmtId="0" fontId="1" fillId="0" borderId="32" xfId="157" applyBorder="1" applyAlignment="1">
      <alignment horizontal="center" vertical="center"/>
    </xf>
    <xf numFmtId="0" fontId="1" fillId="0" borderId="4" xfId="157" applyBorder="1" applyAlignment="1">
      <alignment horizontal="left" vertical="center" wrapText="1"/>
    </xf>
    <xf numFmtId="0" fontId="1" fillId="0" borderId="56" xfId="157" applyBorder="1" applyAlignment="1">
      <alignment horizontal="left" vertical="center" wrapText="1"/>
    </xf>
    <xf numFmtId="0" fontId="1" fillId="0" borderId="1" xfId="157" applyBorder="1" applyAlignment="1">
      <alignment horizontal="left" vertical="center"/>
    </xf>
    <xf numFmtId="0" fontId="1" fillId="0" borderId="2" xfId="157" applyBorder="1" applyAlignment="1">
      <alignment horizontal="left" vertical="center"/>
    </xf>
    <xf numFmtId="0" fontId="1" fillId="0" borderId="32" xfId="157" applyBorder="1" applyAlignment="1">
      <alignment horizontal="left" vertical="center"/>
    </xf>
    <xf numFmtId="0" fontId="28" fillId="0" borderId="48" xfId="157" applyFont="1" applyBorder="1" applyAlignment="1">
      <alignment horizontal="center" vertical="center"/>
    </xf>
    <xf numFmtId="0" fontId="28" fillId="0" borderId="49" xfId="157" applyFont="1" applyBorder="1" applyAlignment="1">
      <alignment horizontal="center" vertical="center"/>
    </xf>
    <xf numFmtId="0" fontId="28" fillId="0" borderId="50" xfId="157" applyFont="1" applyBorder="1" applyAlignment="1">
      <alignment horizontal="center" vertical="center"/>
    </xf>
    <xf numFmtId="0" fontId="30" fillId="8" borderId="37" xfId="157" applyFont="1" applyFill="1" applyBorder="1" applyAlignment="1">
      <alignment horizontal="left" vertical="center" wrapText="1"/>
    </xf>
    <xf numFmtId="0" fontId="30" fillId="8" borderId="38" xfId="157" applyFont="1" applyFill="1" applyBorder="1" applyAlignment="1">
      <alignment horizontal="left" vertical="center" wrapText="1"/>
    </xf>
    <xf numFmtId="0" fontId="30" fillId="8" borderId="39" xfId="157" applyFont="1" applyFill="1" applyBorder="1" applyAlignment="1">
      <alignment horizontal="left" vertical="center" wrapText="1"/>
    </xf>
    <xf numFmtId="0" fontId="30" fillId="8" borderId="53" xfId="157" applyFont="1" applyFill="1" applyBorder="1" applyAlignment="1">
      <alignment horizontal="center" vertical="center"/>
    </xf>
    <xf numFmtId="0" fontId="30" fillId="8" borderId="54" xfId="157" applyFont="1" applyFill="1" applyBorder="1" applyAlignment="1">
      <alignment horizontal="center" vertical="center"/>
    </xf>
    <xf numFmtId="0" fontId="36" fillId="3" borderId="1" xfId="157" applyFont="1" applyFill="1" applyBorder="1" applyAlignment="1">
      <alignment horizontal="center" vertical="center" wrapText="1"/>
    </xf>
    <xf numFmtId="0" fontId="36" fillId="3" borderId="3" xfId="157" applyFont="1" applyFill="1" applyBorder="1" applyAlignment="1">
      <alignment horizontal="center" vertical="center" wrapText="1"/>
    </xf>
    <xf numFmtId="0" fontId="26" fillId="3" borderId="1" xfId="157" applyFont="1" applyFill="1" applyBorder="1" applyAlignment="1">
      <alignment horizontal="center" vertical="center" wrapText="1"/>
    </xf>
    <xf numFmtId="0" fontId="35" fillId="12" borderId="61" xfId="157" applyFont="1" applyFill="1" applyBorder="1" applyAlignment="1">
      <alignment vertical="center" wrapText="1"/>
    </xf>
    <xf numFmtId="0" fontId="35" fillId="12" borderId="62" xfId="157" applyFont="1" applyFill="1" applyBorder="1" applyAlignment="1">
      <alignment vertical="center" wrapText="1"/>
    </xf>
    <xf numFmtId="0" fontId="35" fillId="0" borderId="61" xfId="157" applyFont="1" applyBorder="1" applyAlignment="1">
      <alignment horizontal="center" vertical="center" wrapText="1"/>
    </xf>
    <xf numFmtId="0" fontId="35" fillId="0" borderId="62" xfId="157" applyFont="1" applyBorder="1" applyAlignment="1">
      <alignment horizontal="center" vertical="center" wrapText="1"/>
    </xf>
    <xf numFmtId="0" fontId="36" fillId="3" borderId="34" xfId="157" applyFont="1" applyFill="1" applyBorder="1" applyAlignment="1">
      <alignment horizontal="center" vertical="center" wrapText="1"/>
    </xf>
    <xf numFmtId="0" fontId="36" fillId="10" borderId="1" xfId="157" applyFont="1" applyFill="1" applyBorder="1" applyAlignment="1">
      <alignment horizontal="center" vertical="center" wrapText="1"/>
    </xf>
    <xf numFmtId="0" fontId="36" fillId="10" borderId="45" xfId="157" applyFont="1" applyFill="1" applyBorder="1" applyAlignment="1">
      <alignment horizontal="center" vertical="center" wrapText="1"/>
    </xf>
    <xf numFmtId="0" fontId="36" fillId="3" borderId="45" xfId="15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  <xf numFmtId="0" fontId="31" fillId="8" borderId="41" xfId="158" applyFont="1" applyFill="1" applyBorder="1" applyAlignment="1">
      <alignment horizontal="left" vertical="center" wrapText="1"/>
    </xf>
    <xf numFmtId="0" fontId="31" fillId="8" borderId="0" xfId="158" applyFont="1" applyFill="1" applyAlignment="1">
      <alignment horizontal="left" vertical="center" wrapText="1"/>
    </xf>
    <xf numFmtId="0" fontId="31" fillId="8" borderId="48" xfId="158" applyFont="1" applyFill="1" applyBorder="1" applyAlignment="1">
      <alignment horizontal="left" vertical="center" wrapText="1"/>
    </xf>
    <xf numFmtId="0" fontId="30" fillId="8" borderId="41" xfId="157" applyFont="1" applyFill="1" applyBorder="1" applyAlignment="1">
      <alignment horizontal="left" vertical="center"/>
    </xf>
    <xf numFmtId="0" fontId="30" fillId="8" borderId="0" xfId="157" applyFont="1" applyFill="1" applyAlignment="1">
      <alignment horizontal="left" vertical="center"/>
    </xf>
    <xf numFmtId="0" fontId="30" fillId="8" borderId="42" xfId="157" applyFont="1" applyFill="1" applyBorder="1" applyAlignment="1">
      <alignment horizontal="left" vertical="center"/>
    </xf>
  </cellXfs>
  <cellStyles count="161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Dezimal 2" xfId="159" xr:uid="{00000000-0005-0000-0000-00004B000000}"/>
    <cellStyle name="Euro" xfId="1" xr:uid="{00000000-0005-0000-0000-00004C000000}"/>
    <cellStyle name="fnRegressQ" xfId="2" xr:uid="{00000000-0005-0000-0000-00004D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60" builtinId="8"/>
    <cellStyle name="Prozent" xfId="3" builtinId="5"/>
    <cellStyle name="Standard" xfId="0" builtinId="0"/>
    <cellStyle name="Standard 2" xfId="157" xr:uid="{00000000-0005-0000-0000-00009D000000}"/>
    <cellStyle name="Standard 3" xfId="158" xr:uid="{00000000-0005-0000-0000-00009E000000}"/>
    <cellStyle name="Standard 7" xfId="4" xr:uid="{00000000-0005-0000-0000-00009F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126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127</v>
      </c>
      <c r="C3" s="58"/>
      <c r="D3" s="59"/>
      <c r="E3" s="59"/>
      <c r="F3" s="59"/>
      <c r="G3" s="60"/>
    </row>
    <row r="4" spans="1:7" x14ac:dyDescent="0.2">
      <c r="A4" s="14"/>
      <c r="B4" s="3" t="s">
        <v>128</v>
      </c>
      <c r="C4" s="58"/>
      <c r="D4" s="59"/>
      <c r="E4" s="59"/>
      <c r="F4" s="59"/>
      <c r="G4" s="60"/>
    </row>
    <row r="5" spans="1:7" x14ac:dyDescent="0.2">
      <c r="A5" s="14"/>
      <c r="B5" s="3" t="s">
        <v>129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130</v>
      </c>
      <c r="C7" s="58"/>
      <c r="D7" s="59"/>
      <c r="E7" s="59"/>
      <c r="F7" s="59"/>
      <c r="G7" s="60"/>
    </row>
    <row r="8" spans="1:7" x14ac:dyDescent="0.2">
      <c r="A8" s="15"/>
      <c r="B8" s="16" t="s">
        <v>131</v>
      </c>
      <c r="C8" s="58"/>
      <c r="D8" s="59"/>
      <c r="E8" s="59"/>
      <c r="F8" s="59"/>
      <c r="G8" s="60"/>
    </row>
    <row r="9" spans="1:7" x14ac:dyDescent="0.2">
      <c r="A9" s="15"/>
      <c r="B9" s="16" t="s">
        <v>132</v>
      </c>
      <c r="C9" s="181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133</v>
      </c>
      <c r="B13" s="24" t="s">
        <v>134</v>
      </c>
      <c r="C13" s="275" t="s">
        <v>135</v>
      </c>
      <c r="D13" s="276"/>
      <c r="E13" s="276"/>
      <c r="F13" s="277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136</v>
      </c>
      <c r="B15" s="12" t="s">
        <v>141</v>
      </c>
      <c r="C15" s="12" t="s">
        <v>140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191</v>
      </c>
      <c r="C16" s="12" t="s">
        <v>182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137</v>
      </c>
      <c r="B18" s="12" t="s">
        <v>143</v>
      </c>
      <c r="C18" s="12" t="s">
        <v>183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142</v>
      </c>
      <c r="C19" s="12" t="s">
        <v>145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138</v>
      </c>
      <c r="B21" s="12" t="s">
        <v>180</v>
      </c>
      <c r="C21" s="12" t="s">
        <v>183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145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181</v>
      </c>
      <c r="B24" s="31" t="s">
        <v>156</v>
      </c>
      <c r="C24" s="31" t="s">
        <v>151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153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152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139</v>
      </c>
      <c r="B28" s="31" t="s">
        <v>146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147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148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149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150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B10" sqref="B10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157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185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184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234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33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36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39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31</v>
      </c>
      <c r="B17" s="80" t="s">
        <v>32</v>
      </c>
      <c r="C17" s="81">
        <v>3</v>
      </c>
      <c r="E17" s="78"/>
    </row>
    <row r="18" spans="1:5" ht="29.1" customHeight="1" x14ac:dyDescent="0.2">
      <c r="A18" s="79" t="s">
        <v>34</v>
      </c>
      <c r="B18" s="80" t="s">
        <v>35</v>
      </c>
      <c r="C18" s="81">
        <v>4</v>
      </c>
      <c r="E18" s="78"/>
    </row>
    <row r="19" spans="1:5" ht="29.1" customHeight="1" x14ac:dyDescent="0.2">
      <c r="A19" s="79" t="s">
        <v>37</v>
      </c>
      <c r="B19" s="80" t="s">
        <v>38</v>
      </c>
      <c r="C19" s="81">
        <v>6</v>
      </c>
      <c r="E19" s="78"/>
    </row>
    <row r="20" spans="1:5" ht="29.1" customHeight="1" thickBot="1" x14ac:dyDescent="0.25">
      <c r="A20" s="83" t="s">
        <v>40</v>
      </c>
      <c r="B20" s="84" t="s">
        <v>41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548B-B673-41C6-94F6-7C976666AF11}">
  <dimension ref="A1:O62"/>
  <sheetViews>
    <sheetView showGridLines="0" tabSelected="1" topLeftCell="A2" zoomScale="125" zoomScaleNormal="125" zoomScalePageLayoutView="125" workbookViewId="0">
      <selection activeCell="P11" sqref="P11"/>
    </sheetView>
  </sheetViews>
  <sheetFormatPr baseColWidth="10" defaultColWidth="10.85546875" defaultRowHeight="14.25" x14ac:dyDescent="0.2"/>
  <cols>
    <col min="1" max="1" width="35" style="151" customWidth="1"/>
    <col min="2" max="11" width="9" style="151" customWidth="1"/>
    <col min="12" max="16384" width="10.85546875" style="151"/>
  </cols>
  <sheetData>
    <row r="1" spans="1:15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5" ht="15" x14ac:dyDescent="0.2">
      <c r="A2" s="269" t="s">
        <v>235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5" ht="15" thickBot="1" x14ac:dyDescent="0.25">
      <c r="A3" s="150"/>
      <c r="B3" s="150"/>
      <c r="C3" s="150"/>
      <c r="D3" s="150"/>
      <c r="E3" s="150"/>
      <c r="F3" s="241"/>
      <c r="G3" s="150"/>
      <c r="H3" s="241"/>
      <c r="I3" s="241"/>
      <c r="J3" s="241"/>
      <c r="K3" s="241"/>
    </row>
    <row r="4" spans="1:15" ht="32.1" customHeight="1" thickBot="1" x14ac:dyDescent="0.25">
      <c r="B4" s="290" t="s">
        <v>236</v>
      </c>
      <c r="C4" s="291"/>
      <c r="D4" s="291"/>
      <c r="E4" s="291"/>
      <c r="F4" s="291"/>
      <c r="G4" s="291"/>
      <c r="H4" s="291"/>
      <c r="I4" s="291"/>
      <c r="J4" s="292"/>
      <c r="K4" s="150"/>
    </row>
    <row r="5" spans="1:15" ht="32.1" customHeight="1" x14ac:dyDescent="0.2">
      <c r="A5" s="268" t="s">
        <v>237</v>
      </c>
      <c r="B5" s="267" t="s">
        <v>238</v>
      </c>
      <c r="C5" s="267" t="s">
        <v>40</v>
      </c>
      <c r="D5" s="267" t="s">
        <v>239</v>
      </c>
      <c r="E5" s="267" t="s">
        <v>240</v>
      </c>
      <c r="F5" s="267" t="s">
        <v>241</v>
      </c>
      <c r="G5" s="267" t="s">
        <v>242</v>
      </c>
      <c r="H5" s="267" t="s">
        <v>243</v>
      </c>
      <c r="I5" s="266" t="s">
        <v>244</v>
      </c>
      <c r="J5" s="266" t="s">
        <v>369</v>
      </c>
    </row>
    <row r="6" spans="1:15" ht="119.1" customHeight="1" thickBot="1" x14ac:dyDescent="0.25">
      <c r="A6" s="265"/>
      <c r="B6" s="264" t="s">
        <v>245</v>
      </c>
      <c r="C6" s="264" t="s">
        <v>246</v>
      </c>
      <c r="D6" s="264" t="s">
        <v>247</v>
      </c>
      <c r="E6" s="264" t="s">
        <v>248</v>
      </c>
      <c r="F6" s="264" t="s">
        <v>249</v>
      </c>
      <c r="G6" s="264" t="s">
        <v>377</v>
      </c>
      <c r="H6" s="264" t="s">
        <v>250</v>
      </c>
      <c r="I6" s="264" t="s">
        <v>251</v>
      </c>
      <c r="J6" s="263" t="s">
        <v>252</v>
      </c>
    </row>
    <row r="7" spans="1:15" ht="24" customHeight="1" thickBot="1" x14ac:dyDescent="0.25">
      <c r="A7" s="326" t="s">
        <v>253</v>
      </c>
      <c r="B7" s="325"/>
      <c r="C7" s="325"/>
      <c r="D7" s="325"/>
      <c r="E7" s="325"/>
      <c r="F7" s="325"/>
      <c r="G7" s="325"/>
      <c r="H7" s="325"/>
      <c r="I7" s="325"/>
      <c r="J7" s="324"/>
    </row>
    <row r="8" spans="1:15" ht="72.95" customHeight="1" x14ac:dyDescent="0.2">
      <c r="A8" s="262" t="s">
        <v>254</v>
      </c>
      <c r="B8" s="152" t="s">
        <v>255</v>
      </c>
      <c r="C8" s="153" t="s">
        <v>255</v>
      </c>
      <c r="D8" s="153" t="s">
        <v>13</v>
      </c>
      <c r="E8" s="153" t="s">
        <v>255</v>
      </c>
      <c r="F8" s="153" t="s">
        <v>255</v>
      </c>
      <c r="G8" s="153" t="s">
        <v>255</v>
      </c>
      <c r="H8" s="153" t="s">
        <v>255</v>
      </c>
      <c r="I8" s="153" t="s">
        <v>255</v>
      </c>
      <c r="J8" s="154" t="s">
        <v>255</v>
      </c>
    </row>
    <row r="9" spans="1:15" ht="72.95" customHeight="1" x14ac:dyDescent="0.2">
      <c r="A9" s="250" t="s">
        <v>256</v>
      </c>
      <c r="B9" s="155" t="s">
        <v>255</v>
      </c>
      <c r="C9" s="156" t="s">
        <v>255</v>
      </c>
      <c r="D9" s="156" t="s">
        <v>13</v>
      </c>
      <c r="E9" s="156" t="s">
        <v>255</v>
      </c>
      <c r="F9" s="156" t="s">
        <v>255</v>
      </c>
      <c r="G9" s="156" t="s">
        <v>255</v>
      </c>
      <c r="H9" s="156" t="s">
        <v>255</v>
      </c>
      <c r="I9" s="156" t="s">
        <v>255</v>
      </c>
      <c r="J9" s="157" t="s">
        <v>255</v>
      </c>
    </row>
    <row r="10" spans="1:15" ht="72.95" customHeight="1" x14ac:dyDescent="0.2">
      <c r="A10" s="250" t="s">
        <v>257</v>
      </c>
      <c r="B10" s="249" t="s">
        <v>20</v>
      </c>
      <c r="C10" s="248" t="s">
        <v>20</v>
      </c>
      <c r="D10" s="248" t="s">
        <v>20</v>
      </c>
      <c r="E10" s="248" t="s">
        <v>20</v>
      </c>
      <c r="F10" s="248" t="s">
        <v>20</v>
      </c>
      <c r="G10" s="248" t="s">
        <v>20</v>
      </c>
      <c r="H10" s="248" t="s">
        <v>20</v>
      </c>
      <c r="I10" s="248" t="s">
        <v>20</v>
      </c>
      <c r="J10" s="247" t="s">
        <v>20</v>
      </c>
    </row>
    <row r="11" spans="1:15" ht="72.95" customHeight="1" x14ac:dyDescent="0.2">
      <c r="A11" s="250" t="s">
        <v>258</v>
      </c>
      <c r="B11" s="249" t="s">
        <v>14</v>
      </c>
      <c r="C11" s="248" t="s">
        <v>14</v>
      </c>
      <c r="D11" s="248" t="s">
        <v>259</v>
      </c>
      <c r="E11" s="248" t="s">
        <v>14</v>
      </c>
      <c r="F11" s="248" t="s">
        <v>259</v>
      </c>
      <c r="G11" s="248" t="s">
        <v>14</v>
      </c>
      <c r="H11" s="248" t="s">
        <v>14</v>
      </c>
      <c r="I11" s="248" t="s">
        <v>14</v>
      </c>
      <c r="J11" s="247" t="s">
        <v>14</v>
      </c>
    </row>
    <row r="12" spans="1:15" ht="72.95" customHeight="1" x14ac:dyDescent="0.2">
      <c r="A12" s="250" t="s">
        <v>376</v>
      </c>
      <c r="B12" s="249"/>
      <c r="C12" s="248"/>
      <c r="D12" s="248"/>
      <c r="E12" s="248"/>
      <c r="F12" s="248"/>
      <c r="G12" s="248" t="s">
        <v>14</v>
      </c>
      <c r="H12" s="248"/>
      <c r="I12" s="248"/>
      <c r="J12" s="247"/>
      <c r="K12" s="241"/>
      <c r="L12" s="241"/>
      <c r="M12" s="241"/>
      <c r="N12" s="241"/>
      <c r="O12" s="241"/>
    </row>
    <row r="13" spans="1:15" ht="72.95" customHeight="1" x14ac:dyDescent="0.2">
      <c r="A13" s="250" t="s">
        <v>260</v>
      </c>
      <c r="B13" s="249" t="s">
        <v>20</v>
      </c>
      <c r="C13" s="248" t="s">
        <v>20</v>
      </c>
      <c r="D13" s="248" t="s">
        <v>259</v>
      </c>
      <c r="E13" s="248" t="s">
        <v>20</v>
      </c>
      <c r="F13" s="248" t="s">
        <v>20</v>
      </c>
      <c r="G13" s="248" t="s">
        <v>20</v>
      </c>
      <c r="H13" s="248" t="s">
        <v>20</v>
      </c>
      <c r="I13" s="248"/>
      <c r="J13" s="247" t="s">
        <v>20</v>
      </c>
    </row>
    <row r="14" spans="1:15" ht="72.95" customHeight="1" x14ac:dyDescent="0.2">
      <c r="A14" s="250" t="s">
        <v>261</v>
      </c>
      <c r="B14" s="249" t="s">
        <v>14</v>
      </c>
      <c r="C14" s="248" t="s">
        <v>14</v>
      </c>
      <c r="D14" s="248" t="s">
        <v>14</v>
      </c>
      <c r="E14" s="248" t="s">
        <v>14</v>
      </c>
      <c r="F14" s="248" t="s">
        <v>14</v>
      </c>
      <c r="G14" s="248" t="s">
        <v>14</v>
      </c>
      <c r="H14" s="248" t="s">
        <v>14</v>
      </c>
      <c r="I14" s="248" t="s">
        <v>14</v>
      </c>
      <c r="J14" s="247" t="s">
        <v>14</v>
      </c>
    </row>
    <row r="15" spans="1:15" ht="72.95" customHeight="1" x14ac:dyDescent="0.2">
      <c r="A15" s="250" t="s">
        <v>262</v>
      </c>
      <c r="B15" s="253" t="s">
        <v>28</v>
      </c>
      <c r="C15" s="252" t="s">
        <v>28</v>
      </c>
      <c r="D15" s="252" t="s">
        <v>28</v>
      </c>
      <c r="E15" s="252" t="s">
        <v>28</v>
      </c>
      <c r="F15" s="252" t="s">
        <v>28</v>
      </c>
      <c r="G15" s="252" t="s">
        <v>28</v>
      </c>
      <c r="H15" s="252" t="s">
        <v>28</v>
      </c>
      <c r="I15" s="252" t="s">
        <v>28</v>
      </c>
      <c r="J15" s="251" t="s">
        <v>28</v>
      </c>
    </row>
    <row r="16" spans="1:15" ht="72.95" customHeight="1" x14ac:dyDescent="0.2">
      <c r="A16" s="250" t="s">
        <v>263</v>
      </c>
      <c r="B16" s="253" t="s">
        <v>25</v>
      </c>
      <c r="C16" s="252" t="s">
        <v>25</v>
      </c>
      <c r="D16" s="252" t="s">
        <v>25</v>
      </c>
      <c r="E16" s="252" t="s">
        <v>25</v>
      </c>
      <c r="F16" s="252" t="s">
        <v>25</v>
      </c>
      <c r="G16" s="252" t="s">
        <v>25</v>
      </c>
      <c r="H16" s="252" t="s">
        <v>25</v>
      </c>
      <c r="I16" s="252" t="s">
        <v>25</v>
      </c>
      <c r="J16" s="251" t="s">
        <v>25</v>
      </c>
    </row>
    <row r="17" spans="1:15" ht="72.95" customHeight="1" x14ac:dyDescent="0.2">
      <c r="A17" s="250" t="s">
        <v>264</v>
      </c>
      <c r="B17" s="249" t="s">
        <v>25</v>
      </c>
      <c r="C17" s="248" t="s">
        <v>25</v>
      </c>
      <c r="D17" s="248" t="s">
        <v>259</v>
      </c>
      <c r="E17" s="248" t="s">
        <v>25</v>
      </c>
      <c r="F17" s="248" t="s">
        <v>25</v>
      </c>
      <c r="G17" s="248" t="s">
        <v>25</v>
      </c>
      <c r="H17" s="248" t="s">
        <v>25</v>
      </c>
      <c r="I17" s="248" t="s">
        <v>25</v>
      </c>
      <c r="J17" s="247" t="s">
        <v>25</v>
      </c>
    </row>
    <row r="18" spans="1:15" ht="72.95" customHeight="1" x14ac:dyDescent="0.2">
      <c r="A18" s="250" t="s">
        <v>374</v>
      </c>
      <c r="B18" s="249"/>
      <c r="C18" s="248"/>
      <c r="D18" s="248"/>
      <c r="E18" s="248" t="s">
        <v>11</v>
      </c>
      <c r="F18" s="248" t="s">
        <v>11</v>
      </c>
      <c r="G18" s="248"/>
      <c r="H18" s="248"/>
      <c r="I18" s="248"/>
      <c r="J18" s="247"/>
      <c r="K18" s="241"/>
      <c r="L18" s="241"/>
      <c r="M18" s="241"/>
      <c r="N18" s="241"/>
      <c r="O18" s="241"/>
    </row>
    <row r="19" spans="1:15" ht="72.95" customHeight="1" x14ac:dyDescent="0.2">
      <c r="A19" s="250" t="s">
        <v>265</v>
      </c>
      <c r="B19" s="253" t="s">
        <v>28</v>
      </c>
      <c r="C19" s="252" t="s">
        <v>28</v>
      </c>
      <c r="D19" s="252"/>
      <c r="E19" s="252"/>
      <c r="F19" s="252"/>
      <c r="G19" s="252"/>
      <c r="H19" s="252" t="s">
        <v>28</v>
      </c>
      <c r="I19" s="252" t="s">
        <v>28</v>
      </c>
      <c r="J19" s="251" t="s">
        <v>28</v>
      </c>
    </row>
    <row r="20" spans="1:15" ht="72.95" customHeight="1" x14ac:dyDescent="0.2">
      <c r="A20" s="250" t="s">
        <v>266</v>
      </c>
      <c r="B20" s="249" t="s">
        <v>25</v>
      </c>
      <c r="C20" s="248" t="s">
        <v>25</v>
      </c>
      <c r="D20" s="248"/>
      <c r="E20" s="248"/>
      <c r="F20" s="248"/>
      <c r="G20" s="248"/>
      <c r="H20" s="248" t="s">
        <v>25</v>
      </c>
      <c r="I20" s="248" t="s">
        <v>25</v>
      </c>
      <c r="J20" s="247" t="s">
        <v>25</v>
      </c>
    </row>
    <row r="21" spans="1:15" ht="72.95" customHeight="1" x14ac:dyDescent="0.2">
      <c r="A21" s="250" t="s">
        <v>267</v>
      </c>
      <c r="B21" s="249" t="s">
        <v>20</v>
      </c>
      <c r="C21" s="248" t="s">
        <v>20</v>
      </c>
      <c r="D21" s="248" t="s">
        <v>20</v>
      </c>
      <c r="E21" s="248" t="s">
        <v>20</v>
      </c>
      <c r="F21" s="248" t="s">
        <v>20</v>
      </c>
      <c r="G21" s="248" t="s">
        <v>20</v>
      </c>
      <c r="H21" s="248" t="s">
        <v>20</v>
      </c>
      <c r="I21" s="248" t="s">
        <v>20</v>
      </c>
      <c r="J21" s="247" t="s">
        <v>20</v>
      </c>
    </row>
    <row r="22" spans="1:15" ht="72.95" customHeight="1" x14ac:dyDescent="0.2">
      <c r="A22" s="250" t="s">
        <v>268</v>
      </c>
      <c r="B22" s="249"/>
      <c r="C22" s="248"/>
      <c r="D22" s="248"/>
      <c r="E22" s="248" t="s">
        <v>255</v>
      </c>
      <c r="F22" s="248" t="s">
        <v>373</v>
      </c>
      <c r="G22" s="248"/>
      <c r="H22" s="248"/>
      <c r="I22" s="248"/>
      <c r="J22" s="247"/>
    </row>
    <row r="23" spans="1:15" ht="72.95" customHeight="1" x14ac:dyDescent="0.2">
      <c r="A23" s="250" t="s">
        <v>192</v>
      </c>
      <c r="B23" s="249" t="s">
        <v>40</v>
      </c>
      <c r="C23" s="248" t="s">
        <v>40</v>
      </c>
      <c r="D23" s="248" t="s">
        <v>40</v>
      </c>
      <c r="E23" s="248" t="s">
        <v>40</v>
      </c>
      <c r="F23" s="248" t="s">
        <v>40</v>
      </c>
      <c r="G23" s="248" t="s">
        <v>40</v>
      </c>
      <c r="H23" s="248" t="s">
        <v>40</v>
      </c>
      <c r="I23" s="248" t="s">
        <v>40</v>
      </c>
      <c r="J23" s="247" t="s">
        <v>40</v>
      </c>
    </row>
    <row r="24" spans="1:15" ht="72.95" customHeight="1" x14ac:dyDescent="0.2">
      <c r="A24" s="250" t="s">
        <v>269</v>
      </c>
      <c r="B24" s="253" t="s">
        <v>25</v>
      </c>
      <c r="C24" s="252" t="s">
        <v>25</v>
      </c>
      <c r="D24" s="252" t="s">
        <v>25</v>
      </c>
      <c r="E24" s="252" t="s">
        <v>25</v>
      </c>
      <c r="F24" s="252" t="s">
        <v>25</v>
      </c>
      <c r="G24" s="252" t="s">
        <v>25</v>
      </c>
      <c r="H24" s="252" t="s">
        <v>25</v>
      </c>
      <c r="I24" s="252" t="s">
        <v>25</v>
      </c>
      <c r="J24" s="251" t="s">
        <v>25</v>
      </c>
    </row>
    <row r="25" spans="1:15" ht="95.1" customHeight="1" x14ac:dyDescent="0.2">
      <c r="A25" s="250" t="s">
        <v>270</v>
      </c>
      <c r="B25" s="249" t="s">
        <v>259</v>
      </c>
      <c r="C25" s="248" t="s">
        <v>259</v>
      </c>
      <c r="D25" s="248" t="s">
        <v>13</v>
      </c>
      <c r="E25" s="248" t="s">
        <v>259</v>
      </c>
      <c r="F25" s="248" t="s">
        <v>259</v>
      </c>
      <c r="G25" s="248" t="s">
        <v>259</v>
      </c>
      <c r="H25" s="248" t="s">
        <v>259</v>
      </c>
      <c r="I25" s="248"/>
      <c r="J25" s="247" t="s">
        <v>259</v>
      </c>
    </row>
    <row r="26" spans="1:15" ht="72.95" customHeight="1" x14ac:dyDescent="0.2">
      <c r="A26" s="250" t="s">
        <v>271</v>
      </c>
      <c r="B26" s="249" t="s">
        <v>259</v>
      </c>
      <c r="C26" s="248" t="s">
        <v>259</v>
      </c>
      <c r="D26" s="248" t="s">
        <v>13</v>
      </c>
      <c r="E26" s="248" t="s">
        <v>259</v>
      </c>
      <c r="F26" s="248" t="s">
        <v>259</v>
      </c>
      <c r="G26" s="248" t="s">
        <v>259</v>
      </c>
      <c r="H26" s="248" t="s">
        <v>259</v>
      </c>
      <c r="I26" s="248"/>
      <c r="J26" s="247" t="s">
        <v>259</v>
      </c>
    </row>
    <row r="27" spans="1:15" ht="72.95" customHeight="1" x14ac:dyDescent="0.2">
      <c r="A27" s="250" t="s">
        <v>272</v>
      </c>
      <c r="B27" s="249"/>
      <c r="C27" s="248"/>
      <c r="D27" s="248" t="s">
        <v>40</v>
      </c>
      <c r="E27" s="248"/>
      <c r="F27" s="248"/>
      <c r="G27" s="248"/>
      <c r="H27" s="248"/>
      <c r="I27" s="248"/>
      <c r="J27" s="247"/>
    </row>
    <row r="28" spans="1:15" ht="72.95" customHeight="1" x14ac:dyDescent="0.2">
      <c r="A28" s="250" t="s">
        <v>273</v>
      </c>
      <c r="B28" s="249"/>
      <c r="C28" s="248"/>
      <c r="D28" s="248" t="s">
        <v>13</v>
      </c>
      <c r="E28" s="248"/>
      <c r="F28" s="248"/>
      <c r="G28" s="248"/>
      <c r="H28" s="248"/>
      <c r="I28" s="248"/>
      <c r="J28" s="247"/>
    </row>
    <row r="29" spans="1:15" ht="72.95" customHeight="1" x14ac:dyDescent="0.2">
      <c r="A29" s="250" t="s">
        <v>274</v>
      </c>
      <c r="B29" s="249"/>
      <c r="C29" s="248"/>
      <c r="D29" s="248" t="s">
        <v>13</v>
      </c>
      <c r="E29" s="248"/>
      <c r="F29" s="248"/>
      <c r="G29" s="248"/>
      <c r="H29" s="248"/>
      <c r="I29" s="248"/>
      <c r="J29" s="247"/>
    </row>
    <row r="30" spans="1:15" ht="72.95" customHeight="1" x14ac:dyDescent="0.2">
      <c r="A30" s="250" t="s">
        <v>275</v>
      </c>
      <c r="B30" s="249"/>
      <c r="C30" s="248"/>
      <c r="D30" s="248" t="s">
        <v>13</v>
      </c>
      <c r="E30" s="248"/>
      <c r="F30" s="248"/>
      <c r="G30" s="248"/>
      <c r="H30" s="248"/>
      <c r="I30" s="248"/>
      <c r="J30" s="247"/>
    </row>
    <row r="31" spans="1:15" ht="72.95" customHeight="1" x14ac:dyDescent="0.2">
      <c r="A31" s="158" t="s">
        <v>276</v>
      </c>
      <c r="B31" s="249"/>
      <c r="C31" s="248"/>
      <c r="D31" s="248" t="s">
        <v>13</v>
      </c>
      <c r="E31" s="248"/>
      <c r="F31" s="248"/>
      <c r="G31" s="248"/>
      <c r="H31" s="248"/>
      <c r="I31" s="248"/>
      <c r="J31" s="247"/>
    </row>
    <row r="32" spans="1:15" ht="72.95" customHeight="1" x14ac:dyDescent="0.2">
      <c r="A32" s="250" t="s">
        <v>277</v>
      </c>
      <c r="B32" s="249"/>
      <c r="C32" s="248"/>
      <c r="D32" s="252" t="s">
        <v>28</v>
      </c>
      <c r="E32" s="248"/>
      <c r="F32" s="248"/>
      <c r="G32" s="248"/>
      <c r="H32" s="248"/>
      <c r="I32" s="248"/>
      <c r="J32" s="247"/>
    </row>
    <row r="33" spans="1:11" ht="72.95" customHeight="1" thickBot="1" x14ac:dyDescent="0.25">
      <c r="A33" s="246" t="s">
        <v>278</v>
      </c>
      <c r="B33" s="261"/>
      <c r="C33" s="260"/>
      <c r="D33" s="244" t="s">
        <v>31</v>
      </c>
      <c r="E33" s="260"/>
      <c r="F33" s="260"/>
      <c r="G33" s="260"/>
      <c r="H33" s="260"/>
      <c r="I33" s="260"/>
      <c r="J33" s="259"/>
    </row>
    <row r="34" spans="1:11" ht="26.1" customHeight="1" thickBot="1" x14ac:dyDescent="0.25">
      <c r="A34" s="323" t="s">
        <v>279</v>
      </c>
      <c r="B34" s="322"/>
      <c r="C34" s="322"/>
      <c r="D34" s="322"/>
      <c r="E34" s="322"/>
      <c r="F34" s="322"/>
      <c r="G34" s="322"/>
      <c r="H34" s="322"/>
      <c r="I34" s="322"/>
      <c r="J34" s="321"/>
    </row>
    <row r="35" spans="1:11" ht="188.25" customHeight="1" x14ac:dyDescent="0.2">
      <c r="A35" s="258" t="s">
        <v>375</v>
      </c>
      <c r="B35" s="257" t="s">
        <v>255</v>
      </c>
      <c r="C35" s="256" t="s">
        <v>255</v>
      </c>
      <c r="D35" s="256" t="s">
        <v>255</v>
      </c>
      <c r="E35" s="256" t="s">
        <v>255</v>
      </c>
      <c r="F35" s="256" t="s">
        <v>255</v>
      </c>
      <c r="G35" s="256" t="s">
        <v>255</v>
      </c>
      <c r="H35" s="256" t="s">
        <v>255</v>
      </c>
      <c r="I35" s="256" t="s">
        <v>255</v>
      </c>
      <c r="J35" s="255" t="s">
        <v>255</v>
      </c>
    </row>
    <row r="36" spans="1:11" ht="72.95" customHeight="1" x14ac:dyDescent="0.2">
      <c r="A36" s="254" t="s">
        <v>372</v>
      </c>
      <c r="B36" s="249" t="s">
        <v>255</v>
      </c>
      <c r="C36" s="248" t="s">
        <v>255</v>
      </c>
      <c r="D36" s="248" t="s">
        <v>255</v>
      </c>
      <c r="E36" s="248" t="s">
        <v>255</v>
      </c>
      <c r="F36" s="248" t="s">
        <v>255</v>
      </c>
      <c r="G36" s="248" t="s">
        <v>255</v>
      </c>
      <c r="H36" s="248" t="s">
        <v>255</v>
      </c>
      <c r="I36" s="248" t="s">
        <v>255</v>
      </c>
      <c r="J36" s="247" t="s">
        <v>255</v>
      </c>
    </row>
    <row r="37" spans="1:11" ht="72.95" customHeight="1" x14ac:dyDescent="0.2">
      <c r="A37" s="254" t="s">
        <v>280</v>
      </c>
      <c r="B37" s="249" t="s">
        <v>255</v>
      </c>
      <c r="C37" s="248" t="s">
        <v>255</v>
      </c>
      <c r="D37" s="248" t="s">
        <v>255</v>
      </c>
      <c r="E37" s="248" t="s">
        <v>255</v>
      </c>
      <c r="F37" s="248" t="s">
        <v>255</v>
      </c>
      <c r="G37" s="248" t="s">
        <v>255</v>
      </c>
      <c r="H37" s="248" t="s">
        <v>255</v>
      </c>
      <c r="I37" s="248" t="s">
        <v>255</v>
      </c>
      <c r="J37" s="247" t="s">
        <v>255</v>
      </c>
    </row>
    <row r="38" spans="1:11" ht="57.95" customHeight="1" x14ac:dyDescent="0.2">
      <c r="A38" s="254" t="s">
        <v>281</v>
      </c>
      <c r="B38" s="253" t="s">
        <v>37</v>
      </c>
      <c r="C38" s="252" t="s">
        <v>37</v>
      </c>
      <c r="D38" s="252" t="s">
        <v>37</v>
      </c>
      <c r="E38" s="252" t="s">
        <v>37</v>
      </c>
      <c r="F38" s="252" t="s">
        <v>37</v>
      </c>
      <c r="G38" s="252" t="s">
        <v>37</v>
      </c>
      <c r="H38" s="252" t="s">
        <v>37</v>
      </c>
      <c r="I38" s="252" t="s">
        <v>37</v>
      </c>
      <c r="J38" s="251" t="s">
        <v>37</v>
      </c>
    </row>
    <row r="39" spans="1:11" ht="57.95" customHeight="1" x14ac:dyDescent="0.2">
      <c r="A39" s="250" t="s">
        <v>282</v>
      </c>
      <c r="B39" s="249"/>
      <c r="C39" s="248"/>
      <c r="D39" s="248" t="s">
        <v>259</v>
      </c>
      <c r="E39" s="248" t="s">
        <v>255</v>
      </c>
      <c r="F39" s="248" t="s">
        <v>255</v>
      </c>
      <c r="G39" s="248"/>
      <c r="H39" s="248" t="s">
        <v>255</v>
      </c>
      <c r="I39" s="248"/>
      <c r="J39" s="247"/>
    </row>
    <row r="40" spans="1:11" ht="56.1" customHeight="1" x14ac:dyDescent="0.2">
      <c r="A40" s="158" t="s">
        <v>283</v>
      </c>
      <c r="B40" s="249"/>
      <c r="C40" s="248"/>
      <c r="D40" s="248" t="s">
        <v>14</v>
      </c>
      <c r="E40" s="248"/>
      <c r="F40" s="248"/>
      <c r="G40" s="248"/>
      <c r="H40" s="248"/>
      <c r="I40" s="248"/>
      <c r="J40" s="247"/>
    </row>
    <row r="41" spans="1:11" ht="56.1" customHeight="1" x14ac:dyDescent="0.2">
      <c r="A41" s="250" t="s">
        <v>284</v>
      </c>
      <c r="B41" s="249" t="s">
        <v>31</v>
      </c>
      <c r="C41" s="248" t="s">
        <v>31</v>
      </c>
      <c r="D41" s="248" t="s">
        <v>31</v>
      </c>
      <c r="E41" s="248" t="s">
        <v>31</v>
      </c>
      <c r="F41" s="248" t="s">
        <v>31</v>
      </c>
      <c r="G41" s="248" t="s">
        <v>31</v>
      </c>
      <c r="H41" s="248" t="s">
        <v>31</v>
      </c>
      <c r="I41" s="248" t="s">
        <v>31</v>
      </c>
      <c r="J41" s="247" t="s">
        <v>31</v>
      </c>
    </row>
    <row r="42" spans="1:11" ht="56.1" customHeight="1" thickBot="1" x14ac:dyDescent="0.25">
      <c r="A42" s="246" t="s">
        <v>285</v>
      </c>
      <c r="B42" s="245" t="s">
        <v>25</v>
      </c>
      <c r="C42" s="244" t="s">
        <v>25</v>
      </c>
      <c r="D42" s="244" t="s">
        <v>25</v>
      </c>
      <c r="E42" s="244" t="s">
        <v>25</v>
      </c>
      <c r="F42" s="244" t="s">
        <v>25</v>
      </c>
      <c r="G42" s="244" t="s">
        <v>25</v>
      </c>
      <c r="H42" s="244" t="s">
        <v>25</v>
      </c>
      <c r="I42" s="244" t="s">
        <v>25</v>
      </c>
      <c r="J42" s="243" t="s">
        <v>25</v>
      </c>
    </row>
    <row r="43" spans="1:11" ht="45.95" customHeight="1" thickBot="1" x14ac:dyDescent="0.25">
      <c r="A43" s="242"/>
      <c r="B43" s="242"/>
      <c r="C43" s="242"/>
      <c r="D43" s="242"/>
      <c r="E43" s="242"/>
      <c r="F43" s="241"/>
      <c r="G43" s="242"/>
      <c r="H43" s="241"/>
      <c r="I43" s="241"/>
      <c r="J43" s="241"/>
      <c r="K43" s="241"/>
    </row>
    <row r="44" spans="1:11" ht="36.950000000000003" customHeight="1" thickBot="1" x14ac:dyDescent="0.25">
      <c r="A44" s="293" t="s">
        <v>286</v>
      </c>
      <c r="B44" s="294"/>
      <c r="C44" s="294"/>
      <c r="D44" s="294"/>
      <c r="E44" s="295"/>
      <c r="F44" s="240"/>
      <c r="G44" s="240"/>
      <c r="H44" s="150"/>
    </row>
    <row r="45" spans="1:11" ht="36.950000000000003" customHeight="1" x14ac:dyDescent="0.2">
      <c r="A45" s="239" t="s">
        <v>157</v>
      </c>
      <c r="B45" s="296" t="s">
        <v>287</v>
      </c>
      <c r="C45" s="296"/>
      <c r="D45" s="296"/>
      <c r="E45" s="297"/>
    </row>
    <row r="46" spans="1:11" s="159" customFormat="1" ht="27" customHeight="1" x14ac:dyDescent="0.2">
      <c r="A46" s="238" t="s">
        <v>15</v>
      </c>
      <c r="B46" s="280" t="s">
        <v>368</v>
      </c>
      <c r="C46" s="280"/>
      <c r="D46" s="280"/>
      <c r="E46" s="281"/>
    </row>
    <row r="47" spans="1:11" s="159" customFormat="1" ht="27" customHeight="1" x14ac:dyDescent="0.2">
      <c r="A47" s="238" t="s">
        <v>16</v>
      </c>
      <c r="B47" s="287" t="s">
        <v>367</v>
      </c>
      <c r="C47" s="288"/>
      <c r="D47" s="288"/>
      <c r="E47" s="289"/>
    </row>
    <row r="48" spans="1:11" s="159" customFormat="1" ht="27" customHeight="1" x14ac:dyDescent="0.2">
      <c r="A48" s="238" t="s">
        <v>13</v>
      </c>
      <c r="B48" s="287" t="s">
        <v>366</v>
      </c>
      <c r="C48" s="288"/>
      <c r="D48" s="288"/>
      <c r="E48" s="289"/>
    </row>
    <row r="49" spans="1:5" s="159" customFormat="1" ht="27" customHeight="1" x14ac:dyDescent="0.2">
      <c r="A49" s="238" t="s">
        <v>30</v>
      </c>
      <c r="B49" s="280" t="s">
        <v>365</v>
      </c>
      <c r="C49" s="280"/>
      <c r="D49" s="280"/>
      <c r="E49" s="281"/>
    </row>
    <row r="50" spans="1:5" s="159" customFormat="1" ht="27" customHeight="1" x14ac:dyDescent="0.2">
      <c r="A50" s="238" t="s">
        <v>11</v>
      </c>
      <c r="B50" s="280" t="s">
        <v>364</v>
      </c>
      <c r="C50" s="280"/>
      <c r="D50" s="280"/>
      <c r="E50" s="281"/>
    </row>
    <row r="51" spans="1:5" s="159" customFormat="1" ht="27" customHeight="1" x14ac:dyDescent="0.2">
      <c r="A51" s="238" t="s">
        <v>10</v>
      </c>
      <c r="B51" s="280" t="s">
        <v>363</v>
      </c>
      <c r="C51" s="280"/>
      <c r="D51" s="280"/>
      <c r="E51" s="281"/>
    </row>
    <row r="52" spans="1:5" s="159" customFormat="1" ht="27" customHeight="1" x14ac:dyDescent="0.2">
      <c r="A52" s="238" t="s">
        <v>12</v>
      </c>
      <c r="B52" s="280" t="s">
        <v>288</v>
      </c>
      <c r="C52" s="280"/>
      <c r="D52" s="280"/>
      <c r="E52" s="281"/>
    </row>
    <row r="53" spans="1:5" s="159" customFormat="1" ht="41.1" customHeight="1" x14ac:dyDescent="0.2">
      <c r="A53" s="238" t="s">
        <v>14</v>
      </c>
      <c r="B53" s="280" t="s">
        <v>289</v>
      </c>
      <c r="C53" s="280"/>
      <c r="D53" s="280"/>
      <c r="E53" s="281"/>
    </row>
    <row r="54" spans="1:5" s="159" customFormat="1" ht="27" customHeight="1" x14ac:dyDescent="0.2">
      <c r="A54" s="238" t="s">
        <v>20</v>
      </c>
      <c r="B54" s="280" t="s">
        <v>362</v>
      </c>
      <c r="C54" s="280"/>
      <c r="D54" s="280"/>
      <c r="E54" s="281"/>
    </row>
    <row r="55" spans="1:5" s="159" customFormat="1" ht="44.1" customHeight="1" x14ac:dyDescent="0.2">
      <c r="A55" s="238" t="s">
        <v>23</v>
      </c>
      <c r="B55" s="282" t="s">
        <v>361</v>
      </c>
      <c r="C55" s="283"/>
      <c r="D55" s="283"/>
      <c r="E55" s="284"/>
    </row>
    <row r="56" spans="1:5" s="159" customFormat="1" ht="44.1" customHeight="1" x14ac:dyDescent="0.2">
      <c r="A56" s="238" t="s">
        <v>37</v>
      </c>
      <c r="B56" s="285" t="s">
        <v>360</v>
      </c>
      <c r="C56" s="285"/>
      <c r="D56" s="285"/>
      <c r="E56" s="286"/>
    </row>
    <row r="57" spans="1:5" s="159" customFormat="1" ht="39.950000000000003" customHeight="1" x14ac:dyDescent="0.2">
      <c r="A57" s="238" t="s">
        <v>34</v>
      </c>
      <c r="B57" s="285" t="s">
        <v>359</v>
      </c>
      <c r="C57" s="285"/>
      <c r="D57" s="285"/>
      <c r="E57" s="286"/>
    </row>
    <row r="58" spans="1:5" s="159" customFormat="1" ht="39.950000000000003" customHeight="1" x14ac:dyDescent="0.2">
      <c r="A58" s="238" t="s">
        <v>31</v>
      </c>
      <c r="B58" s="285" t="s">
        <v>358</v>
      </c>
      <c r="C58" s="285"/>
      <c r="D58" s="285"/>
      <c r="E58" s="286"/>
    </row>
    <row r="59" spans="1:5" s="159" customFormat="1" ht="39.950000000000003" customHeight="1" x14ac:dyDescent="0.2">
      <c r="A59" s="238" t="s">
        <v>28</v>
      </c>
      <c r="B59" s="285" t="s">
        <v>357</v>
      </c>
      <c r="C59" s="285"/>
      <c r="D59" s="285"/>
      <c r="E59" s="286"/>
    </row>
    <row r="60" spans="1:5" x14ac:dyDescent="0.2">
      <c r="A60" s="238" t="s">
        <v>25</v>
      </c>
      <c r="B60" s="287" t="s">
        <v>356</v>
      </c>
      <c r="C60" s="288"/>
      <c r="D60" s="288"/>
      <c r="E60" s="289"/>
    </row>
    <row r="61" spans="1:5" x14ac:dyDescent="0.2">
      <c r="A61" s="238" t="s">
        <v>40</v>
      </c>
      <c r="B61" s="280" t="s">
        <v>41</v>
      </c>
      <c r="C61" s="280"/>
      <c r="D61" s="280"/>
      <c r="E61" s="281"/>
    </row>
    <row r="62" spans="1:5" ht="15" thickBot="1" x14ac:dyDescent="0.25">
      <c r="A62" s="237" t="s">
        <v>255</v>
      </c>
      <c r="B62" s="278" t="s">
        <v>290</v>
      </c>
      <c r="C62" s="278"/>
      <c r="D62" s="278"/>
      <c r="E62" s="279"/>
    </row>
  </sheetData>
  <mergeCells count="22">
    <mergeCell ref="B4:J4"/>
    <mergeCell ref="A7:J7"/>
    <mergeCell ref="A34:J34"/>
    <mergeCell ref="A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58:E58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9"/>
  <sheetViews>
    <sheetView showGridLines="0" zoomScale="125" zoomScaleNormal="125" zoomScalePageLayoutView="125" workbookViewId="0">
      <selection activeCell="D12" sqref="D12"/>
    </sheetView>
  </sheetViews>
  <sheetFormatPr baseColWidth="10" defaultColWidth="11.42578125" defaultRowHeight="35.1" customHeight="1" x14ac:dyDescent="0.2"/>
  <cols>
    <col min="1" max="1" width="35" style="177" customWidth="1"/>
    <col min="2" max="2" width="82.85546875" style="177" customWidth="1"/>
    <col min="3" max="248" width="11.42578125" style="162"/>
    <col min="249" max="249" width="60.140625" style="162" customWidth="1"/>
    <col min="250" max="250" width="82.85546875" style="162" customWidth="1"/>
    <col min="251" max="504" width="11.42578125" style="162"/>
    <col min="505" max="505" width="60.140625" style="162" customWidth="1"/>
    <col min="506" max="506" width="82.85546875" style="162" customWidth="1"/>
    <col min="507" max="760" width="11.42578125" style="162"/>
    <col min="761" max="761" width="60.140625" style="162" customWidth="1"/>
    <col min="762" max="762" width="82.85546875" style="162" customWidth="1"/>
    <col min="763" max="1016" width="11.42578125" style="162"/>
    <col min="1017" max="1017" width="60.140625" style="162" customWidth="1"/>
    <col min="1018" max="1018" width="82.85546875" style="162" customWidth="1"/>
    <col min="1019" max="1272" width="11.42578125" style="162"/>
    <col min="1273" max="1273" width="60.140625" style="162" customWidth="1"/>
    <col min="1274" max="1274" width="82.85546875" style="162" customWidth="1"/>
    <col min="1275" max="1528" width="11.42578125" style="162"/>
    <col min="1529" max="1529" width="60.140625" style="162" customWidth="1"/>
    <col min="1530" max="1530" width="82.85546875" style="162" customWidth="1"/>
    <col min="1531" max="1784" width="11.42578125" style="162"/>
    <col min="1785" max="1785" width="60.140625" style="162" customWidth="1"/>
    <col min="1786" max="1786" width="82.85546875" style="162" customWidth="1"/>
    <col min="1787" max="2040" width="11.42578125" style="162"/>
    <col min="2041" max="2041" width="60.140625" style="162" customWidth="1"/>
    <col min="2042" max="2042" width="82.85546875" style="162" customWidth="1"/>
    <col min="2043" max="2296" width="11.42578125" style="162"/>
    <col min="2297" max="2297" width="60.140625" style="162" customWidth="1"/>
    <col min="2298" max="2298" width="82.85546875" style="162" customWidth="1"/>
    <col min="2299" max="2552" width="11.42578125" style="162"/>
    <col min="2553" max="2553" width="60.140625" style="162" customWidth="1"/>
    <col min="2554" max="2554" width="82.85546875" style="162" customWidth="1"/>
    <col min="2555" max="2808" width="11.42578125" style="162"/>
    <col min="2809" max="2809" width="60.140625" style="162" customWidth="1"/>
    <col min="2810" max="2810" width="82.85546875" style="162" customWidth="1"/>
    <col min="2811" max="3064" width="11.42578125" style="162"/>
    <col min="3065" max="3065" width="60.140625" style="162" customWidth="1"/>
    <col min="3066" max="3066" width="82.85546875" style="162" customWidth="1"/>
    <col min="3067" max="3320" width="11.42578125" style="162"/>
    <col min="3321" max="3321" width="60.140625" style="162" customWidth="1"/>
    <col min="3322" max="3322" width="82.85546875" style="162" customWidth="1"/>
    <col min="3323" max="3576" width="11.42578125" style="162"/>
    <col min="3577" max="3577" width="60.140625" style="162" customWidth="1"/>
    <col min="3578" max="3578" width="82.85546875" style="162" customWidth="1"/>
    <col min="3579" max="3832" width="11.42578125" style="162"/>
    <col min="3833" max="3833" width="60.140625" style="162" customWidth="1"/>
    <col min="3834" max="3834" width="82.85546875" style="162" customWidth="1"/>
    <col min="3835" max="4088" width="11.42578125" style="162"/>
    <col min="4089" max="4089" width="60.140625" style="162" customWidth="1"/>
    <col min="4090" max="4090" width="82.85546875" style="162" customWidth="1"/>
    <col min="4091" max="4344" width="11.42578125" style="162"/>
    <col min="4345" max="4345" width="60.140625" style="162" customWidth="1"/>
    <col min="4346" max="4346" width="82.85546875" style="162" customWidth="1"/>
    <col min="4347" max="4600" width="11.42578125" style="162"/>
    <col min="4601" max="4601" width="60.140625" style="162" customWidth="1"/>
    <col min="4602" max="4602" width="82.85546875" style="162" customWidth="1"/>
    <col min="4603" max="4856" width="11.42578125" style="162"/>
    <col min="4857" max="4857" width="60.140625" style="162" customWidth="1"/>
    <col min="4858" max="4858" width="82.85546875" style="162" customWidth="1"/>
    <col min="4859" max="5112" width="11.42578125" style="162"/>
    <col min="5113" max="5113" width="60.140625" style="162" customWidth="1"/>
    <col min="5114" max="5114" width="82.85546875" style="162" customWidth="1"/>
    <col min="5115" max="5368" width="11.42578125" style="162"/>
    <col min="5369" max="5369" width="60.140625" style="162" customWidth="1"/>
    <col min="5370" max="5370" width="82.85546875" style="162" customWidth="1"/>
    <col min="5371" max="5624" width="11.42578125" style="162"/>
    <col min="5625" max="5625" width="60.140625" style="162" customWidth="1"/>
    <col min="5626" max="5626" width="82.85546875" style="162" customWidth="1"/>
    <col min="5627" max="5880" width="11.42578125" style="162"/>
    <col min="5881" max="5881" width="60.140625" style="162" customWidth="1"/>
    <col min="5882" max="5882" width="82.85546875" style="162" customWidth="1"/>
    <col min="5883" max="6136" width="11.42578125" style="162"/>
    <col min="6137" max="6137" width="60.140625" style="162" customWidth="1"/>
    <col min="6138" max="6138" width="82.85546875" style="162" customWidth="1"/>
    <col min="6139" max="6392" width="11.42578125" style="162"/>
    <col min="6393" max="6393" width="60.140625" style="162" customWidth="1"/>
    <col min="6394" max="6394" width="82.85546875" style="162" customWidth="1"/>
    <col min="6395" max="6648" width="11.42578125" style="162"/>
    <col min="6649" max="6649" width="60.140625" style="162" customWidth="1"/>
    <col min="6650" max="6650" width="82.85546875" style="162" customWidth="1"/>
    <col min="6651" max="6904" width="11.42578125" style="162"/>
    <col min="6905" max="6905" width="60.140625" style="162" customWidth="1"/>
    <col min="6906" max="6906" width="82.85546875" style="162" customWidth="1"/>
    <col min="6907" max="7160" width="11.42578125" style="162"/>
    <col min="7161" max="7161" width="60.140625" style="162" customWidth="1"/>
    <col min="7162" max="7162" width="82.85546875" style="162" customWidth="1"/>
    <col min="7163" max="7416" width="11.42578125" style="162"/>
    <col min="7417" max="7417" width="60.140625" style="162" customWidth="1"/>
    <col min="7418" max="7418" width="82.85546875" style="162" customWidth="1"/>
    <col min="7419" max="7672" width="11.42578125" style="162"/>
    <col min="7673" max="7673" width="60.140625" style="162" customWidth="1"/>
    <col min="7674" max="7674" width="82.85546875" style="162" customWidth="1"/>
    <col min="7675" max="7928" width="11.42578125" style="162"/>
    <col min="7929" max="7929" width="60.140625" style="162" customWidth="1"/>
    <col min="7930" max="7930" width="82.85546875" style="162" customWidth="1"/>
    <col min="7931" max="8184" width="11.42578125" style="162"/>
    <col min="8185" max="8185" width="60.140625" style="162" customWidth="1"/>
    <col min="8186" max="8186" width="82.85546875" style="162" customWidth="1"/>
    <col min="8187" max="8440" width="11.42578125" style="162"/>
    <col min="8441" max="8441" width="60.140625" style="162" customWidth="1"/>
    <col min="8442" max="8442" width="82.85546875" style="162" customWidth="1"/>
    <col min="8443" max="8696" width="11.42578125" style="162"/>
    <col min="8697" max="8697" width="60.140625" style="162" customWidth="1"/>
    <col min="8698" max="8698" width="82.85546875" style="162" customWidth="1"/>
    <col min="8699" max="8952" width="11.42578125" style="162"/>
    <col min="8953" max="8953" width="60.140625" style="162" customWidth="1"/>
    <col min="8954" max="8954" width="82.85546875" style="162" customWidth="1"/>
    <col min="8955" max="9208" width="11.42578125" style="162"/>
    <col min="9209" max="9209" width="60.140625" style="162" customWidth="1"/>
    <col min="9210" max="9210" width="82.85546875" style="162" customWidth="1"/>
    <col min="9211" max="9464" width="11.42578125" style="162"/>
    <col min="9465" max="9465" width="60.140625" style="162" customWidth="1"/>
    <col min="9466" max="9466" width="82.85546875" style="162" customWidth="1"/>
    <col min="9467" max="9720" width="11.42578125" style="162"/>
    <col min="9721" max="9721" width="60.140625" style="162" customWidth="1"/>
    <col min="9722" max="9722" width="82.85546875" style="162" customWidth="1"/>
    <col min="9723" max="9976" width="11.42578125" style="162"/>
    <col min="9977" max="9977" width="60.140625" style="162" customWidth="1"/>
    <col min="9978" max="9978" width="82.85546875" style="162" customWidth="1"/>
    <col min="9979" max="10232" width="11.42578125" style="162"/>
    <col min="10233" max="10233" width="60.140625" style="162" customWidth="1"/>
    <col min="10234" max="10234" width="82.85546875" style="162" customWidth="1"/>
    <col min="10235" max="10488" width="11.42578125" style="162"/>
    <col min="10489" max="10489" width="60.140625" style="162" customWidth="1"/>
    <col min="10490" max="10490" width="82.85546875" style="162" customWidth="1"/>
    <col min="10491" max="10744" width="11.42578125" style="162"/>
    <col min="10745" max="10745" width="60.140625" style="162" customWidth="1"/>
    <col min="10746" max="10746" width="82.85546875" style="162" customWidth="1"/>
    <col min="10747" max="11000" width="11.42578125" style="162"/>
    <col min="11001" max="11001" width="60.140625" style="162" customWidth="1"/>
    <col min="11002" max="11002" width="82.85546875" style="162" customWidth="1"/>
    <col min="11003" max="11256" width="11.42578125" style="162"/>
    <col min="11257" max="11257" width="60.140625" style="162" customWidth="1"/>
    <col min="11258" max="11258" width="82.85546875" style="162" customWidth="1"/>
    <col min="11259" max="11512" width="11.42578125" style="162"/>
    <col min="11513" max="11513" width="60.140625" style="162" customWidth="1"/>
    <col min="11514" max="11514" width="82.85546875" style="162" customWidth="1"/>
    <col min="11515" max="11768" width="11.42578125" style="162"/>
    <col min="11769" max="11769" width="60.140625" style="162" customWidth="1"/>
    <col min="11770" max="11770" width="82.85546875" style="162" customWidth="1"/>
    <col min="11771" max="12024" width="11.42578125" style="162"/>
    <col min="12025" max="12025" width="60.140625" style="162" customWidth="1"/>
    <col min="12026" max="12026" width="82.85546875" style="162" customWidth="1"/>
    <col min="12027" max="12280" width="11.42578125" style="162"/>
    <col min="12281" max="12281" width="60.140625" style="162" customWidth="1"/>
    <col min="12282" max="12282" width="82.85546875" style="162" customWidth="1"/>
    <col min="12283" max="12536" width="11.42578125" style="162"/>
    <col min="12537" max="12537" width="60.140625" style="162" customWidth="1"/>
    <col min="12538" max="12538" width="82.85546875" style="162" customWidth="1"/>
    <col min="12539" max="12792" width="11.42578125" style="162"/>
    <col min="12793" max="12793" width="60.140625" style="162" customWidth="1"/>
    <col min="12794" max="12794" width="82.85546875" style="162" customWidth="1"/>
    <col min="12795" max="13048" width="11.42578125" style="162"/>
    <col min="13049" max="13049" width="60.140625" style="162" customWidth="1"/>
    <col min="13050" max="13050" width="82.85546875" style="162" customWidth="1"/>
    <col min="13051" max="13304" width="11.42578125" style="162"/>
    <col min="13305" max="13305" width="60.140625" style="162" customWidth="1"/>
    <col min="13306" max="13306" width="82.85546875" style="162" customWidth="1"/>
    <col min="13307" max="13560" width="11.42578125" style="162"/>
    <col min="13561" max="13561" width="60.140625" style="162" customWidth="1"/>
    <col min="13562" max="13562" width="82.85546875" style="162" customWidth="1"/>
    <col min="13563" max="13816" width="11.42578125" style="162"/>
    <col min="13817" max="13817" width="60.140625" style="162" customWidth="1"/>
    <col min="13818" max="13818" width="82.85546875" style="162" customWidth="1"/>
    <col min="13819" max="14072" width="11.42578125" style="162"/>
    <col min="14073" max="14073" width="60.140625" style="162" customWidth="1"/>
    <col min="14074" max="14074" width="82.85546875" style="162" customWidth="1"/>
    <col min="14075" max="14328" width="11.42578125" style="162"/>
    <col min="14329" max="14329" width="60.140625" style="162" customWidth="1"/>
    <col min="14330" max="14330" width="82.85546875" style="162" customWidth="1"/>
    <col min="14331" max="14584" width="11.42578125" style="162"/>
    <col min="14585" max="14585" width="60.140625" style="162" customWidth="1"/>
    <col min="14586" max="14586" width="82.85546875" style="162" customWidth="1"/>
    <col min="14587" max="14840" width="11.42578125" style="162"/>
    <col min="14841" max="14841" width="60.140625" style="162" customWidth="1"/>
    <col min="14842" max="14842" width="82.85546875" style="162" customWidth="1"/>
    <col min="14843" max="15096" width="11.42578125" style="162"/>
    <col min="15097" max="15097" width="60.140625" style="162" customWidth="1"/>
    <col min="15098" max="15098" width="82.85546875" style="162" customWidth="1"/>
    <col min="15099" max="15352" width="11.42578125" style="162"/>
    <col min="15353" max="15353" width="60.140625" style="162" customWidth="1"/>
    <col min="15354" max="15354" width="82.85546875" style="162" customWidth="1"/>
    <col min="15355" max="15608" width="11.42578125" style="162"/>
    <col min="15609" max="15609" width="60.140625" style="162" customWidth="1"/>
    <col min="15610" max="15610" width="82.85546875" style="162" customWidth="1"/>
    <col min="15611" max="15864" width="11.42578125" style="162"/>
    <col min="15865" max="15865" width="60.140625" style="162" customWidth="1"/>
    <col min="15866" max="15866" width="82.85546875" style="162" customWidth="1"/>
    <col min="15867" max="16120" width="11.42578125" style="162"/>
    <col min="16121" max="16121" width="60.140625" style="162" customWidth="1"/>
    <col min="16122" max="16122" width="82.85546875" style="162" customWidth="1"/>
    <col min="16123" max="16384" width="11.42578125" style="162"/>
  </cols>
  <sheetData>
    <row r="1" spans="1:2" ht="35.1" customHeight="1" x14ac:dyDescent="0.2">
      <c r="A1" s="160" t="s">
        <v>291</v>
      </c>
      <c r="B1" s="161" t="s">
        <v>292</v>
      </c>
    </row>
    <row r="2" spans="1:2" ht="35.1" customHeight="1" x14ac:dyDescent="0.2">
      <c r="A2" s="163"/>
      <c r="B2" s="164" t="s">
        <v>293</v>
      </c>
    </row>
    <row r="3" spans="1:2" s="166" customFormat="1" ht="15" customHeight="1" thickBot="1" x14ac:dyDescent="0.25">
      <c r="A3" s="162"/>
      <c r="B3" s="165"/>
    </row>
    <row r="4" spans="1:2" ht="17.100000000000001" customHeight="1" x14ac:dyDescent="0.2">
      <c r="A4" s="301" t="s">
        <v>294</v>
      </c>
      <c r="B4" s="303" t="s">
        <v>174</v>
      </c>
    </row>
    <row r="5" spans="1:2" ht="17.100000000000001" customHeight="1" thickBot="1" x14ac:dyDescent="0.25">
      <c r="A5" s="302"/>
      <c r="B5" s="304"/>
    </row>
    <row r="6" spans="1:2" s="167" customFormat="1" ht="35.1" customHeight="1" x14ac:dyDescent="0.2">
      <c r="A6" s="305" t="s">
        <v>295</v>
      </c>
      <c r="B6" s="305"/>
    </row>
    <row r="7" spans="1:2" ht="57" customHeight="1" thickBot="1" x14ac:dyDescent="0.25">
      <c r="A7" s="168" t="s">
        <v>296</v>
      </c>
      <c r="B7" s="169" t="s">
        <v>297</v>
      </c>
    </row>
    <row r="8" spans="1:2" ht="53.1" customHeight="1" x14ac:dyDescent="0.2">
      <c r="A8" s="170" t="s">
        <v>298</v>
      </c>
      <c r="B8" s="171" t="s">
        <v>299</v>
      </c>
    </row>
    <row r="9" spans="1:2" ht="57.95" customHeight="1" x14ac:dyDescent="0.2">
      <c r="A9" s="170" t="s">
        <v>300</v>
      </c>
      <c r="B9" s="172" t="s">
        <v>301</v>
      </c>
    </row>
    <row r="10" spans="1:2" ht="53.1" customHeight="1" x14ac:dyDescent="0.2">
      <c r="A10" s="170" t="s">
        <v>302</v>
      </c>
      <c r="B10" s="172" t="s">
        <v>303</v>
      </c>
    </row>
    <row r="11" spans="1:2" ht="53.1" customHeight="1" x14ac:dyDescent="0.2">
      <c r="A11" s="170" t="s">
        <v>304</v>
      </c>
      <c r="B11" s="172" t="s">
        <v>305</v>
      </c>
    </row>
    <row r="12" spans="1:2" ht="53.1" customHeight="1" x14ac:dyDescent="0.2">
      <c r="A12" s="170" t="s">
        <v>306</v>
      </c>
      <c r="B12" s="172" t="s">
        <v>307</v>
      </c>
    </row>
    <row r="13" spans="1:2" ht="53.1" customHeight="1" x14ac:dyDescent="0.2">
      <c r="A13" s="170" t="s">
        <v>308</v>
      </c>
      <c r="B13" s="172" t="s">
        <v>309</v>
      </c>
    </row>
    <row r="14" spans="1:2" ht="125.1" customHeight="1" x14ac:dyDescent="0.2">
      <c r="A14" s="306" t="s">
        <v>310</v>
      </c>
      <c r="B14" s="307"/>
    </row>
    <row r="15" spans="1:2" ht="53.1" customHeight="1" x14ac:dyDescent="0.2">
      <c r="A15" s="298" t="s">
        <v>311</v>
      </c>
      <c r="B15" s="308"/>
    </row>
    <row r="16" spans="1:2" ht="53.1" customHeight="1" x14ac:dyDescent="0.2">
      <c r="A16" s="170" t="s">
        <v>312</v>
      </c>
      <c r="B16" s="172" t="s">
        <v>313</v>
      </c>
    </row>
    <row r="17" spans="1:2" ht="69" customHeight="1" x14ac:dyDescent="0.2">
      <c r="A17" s="170" t="s">
        <v>314</v>
      </c>
      <c r="B17" s="172" t="s">
        <v>315</v>
      </c>
    </row>
    <row r="18" spans="1:2" ht="78.95" customHeight="1" x14ac:dyDescent="0.2">
      <c r="A18" s="170" t="s">
        <v>316</v>
      </c>
      <c r="B18" s="172" t="s">
        <v>317</v>
      </c>
    </row>
    <row r="19" spans="1:2" ht="53.1" customHeight="1" x14ac:dyDescent="0.2">
      <c r="A19" s="170" t="s">
        <v>318</v>
      </c>
      <c r="B19" s="172" t="s">
        <v>20</v>
      </c>
    </row>
    <row r="20" spans="1:2" ht="53.1" customHeight="1" x14ac:dyDescent="0.2">
      <c r="A20" s="170" t="s">
        <v>319</v>
      </c>
      <c r="B20" s="172" t="s">
        <v>320</v>
      </c>
    </row>
    <row r="21" spans="1:2" ht="53.1" customHeight="1" x14ac:dyDescent="0.2">
      <c r="A21" s="170" t="s">
        <v>321</v>
      </c>
      <c r="B21" s="172" t="s">
        <v>322</v>
      </c>
    </row>
    <row r="22" spans="1:2" ht="53.1" customHeight="1" x14ac:dyDescent="0.2">
      <c r="A22" s="170" t="s">
        <v>323</v>
      </c>
      <c r="B22" s="172" t="s">
        <v>324</v>
      </c>
    </row>
    <row r="23" spans="1:2" ht="53.1" customHeight="1" x14ac:dyDescent="0.2">
      <c r="A23" s="170" t="s">
        <v>325</v>
      </c>
      <c r="B23" s="172" t="s">
        <v>326</v>
      </c>
    </row>
    <row r="24" spans="1:2" ht="53.1" customHeight="1" x14ac:dyDescent="0.2">
      <c r="A24" s="170" t="s">
        <v>327</v>
      </c>
      <c r="B24" s="172" t="s">
        <v>328</v>
      </c>
    </row>
    <row r="25" spans="1:2" ht="53.1" customHeight="1" x14ac:dyDescent="0.2">
      <c r="A25" s="170" t="s">
        <v>329</v>
      </c>
      <c r="B25" s="172" t="s">
        <v>330</v>
      </c>
    </row>
    <row r="26" spans="1:2" ht="53.1" customHeight="1" x14ac:dyDescent="0.2">
      <c r="A26" s="170" t="s">
        <v>331</v>
      </c>
      <c r="B26" s="172" t="s">
        <v>332</v>
      </c>
    </row>
    <row r="27" spans="1:2" ht="53.1" customHeight="1" x14ac:dyDescent="0.2">
      <c r="A27" s="300" t="s">
        <v>333</v>
      </c>
      <c r="B27" s="308"/>
    </row>
    <row r="28" spans="1:2" ht="53.1" customHeight="1" x14ac:dyDescent="0.2">
      <c r="A28" s="170" t="s">
        <v>334</v>
      </c>
      <c r="B28" s="172" t="s">
        <v>335</v>
      </c>
    </row>
    <row r="29" spans="1:2" ht="53.1" customHeight="1" x14ac:dyDescent="0.2">
      <c r="A29" s="170" t="s">
        <v>336</v>
      </c>
      <c r="B29" s="172" t="s">
        <v>328</v>
      </c>
    </row>
    <row r="30" spans="1:2" ht="53.1" customHeight="1" x14ac:dyDescent="0.2">
      <c r="A30" s="170" t="s">
        <v>337</v>
      </c>
      <c r="B30" s="172" t="s">
        <v>338</v>
      </c>
    </row>
    <row r="31" spans="1:2" ht="53.1" customHeight="1" thickBot="1" x14ac:dyDescent="0.25">
      <c r="A31" s="170" t="s">
        <v>339</v>
      </c>
      <c r="B31" s="173" t="s">
        <v>340</v>
      </c>
    </row>
    <row r="32" spans="1:2" ht="53.1" customHeight="1" x14ac:dyDescent="0.2">
      <c r="A32" s="168" t="s">
        <v>341</v>
      </c>
      <c r="B32" s="174" t="s">
        <v>342</v>
      </c>
    </row>
    <row r="33" spans="1:2" ht="53.1" customHeight="1" x14ac:dyDescent="0.2">
      <c r="A33" s="168" t="s">
        <v>343</v>
      </c>
      <c r="B33" s="168" t="s">
        <v>328</v>
      </c>
    </row>
    <row r="34" spans="1:2" ht="53.1" customHeight="1" x14ac:dyDescent="0.2">
      <c r="A34" s="168" t="s">
        <v>331</v>
      </c>
      <c r="B34" s="168" t="s">
        <v>332</v>
      </c>
    </row>
    <row r="35" spans="1:2" ht="53.1" customHeight="1" x14ac:dyDescent="0.2">
      <c r="A35" s="168" t="s">
        <v>329</v>
      </c>
      <c r="B35" s="168" t="s">
        <v>344</v>
      </c>
    </row>
    <row r="36" spans="1:2" ht="53.1" customHeight="1" x14ac:dyDescent="0.2">
      <c r="A36" s="298" t="s">
        <v>345</v>
      </c>
      <c r="B36" s="299"/>
    </row>
    <row r="37" spans="1:2" ht="69" customHeight="1" x14ac:dyDescent="0.2">
      <c r="A37" s="168" t="s">
        <v>346</v>
      </c>
      <c r="B37" s="175" t="s">
        <v>347</v>
      </c>
    </row>
    <row r="38" spans="1:2" ht="35.1" customHeight="1" x14ac:dyDescent="0.2">
      <c r="A38" s="300" t="s">
        <v>348</v>
      </c>
      <c r="B38" s="299"/>
    </row>
    <row r="39" spans="1:2" ht="93.95" customHeight="1" x14ac:dyDescent="0.2">
      <c r="A39" s="176" t="s">
        <v>349</v>
      </c>
      <c r="B39" s="176" t="s">
        <v>350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showGridLines="0" showZeros="0" showOutlineSymbols="0" showWhiteSpace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82"/>
      <c r="B1" s="183"/>
      <c r="C1" s="183"/>
      <c r="D1" s="184"/>
      <c r="E1" s="185"/>
      <c r="F1" s="185"/>
      <c r="G1" s="186"/>
      <c r="H1" s="186"/>
    </row>
    <row r="2" spans="1:8" ht="15" customHeight="1" x14ac:dyDescent="0.2">
      <c r="A2" s="187"/>
      <c r="B2" s="186"/>
      <c r="C2" s="186"/>
      <c r="D2" s="188"/>
      <c r="E2" s="189"/>
      <c r="F2" s="186"/>
      <c r="G2" s="186"/>
      <c r="H2" s="186"/>
    </row>
    <row r="3" spans="1:8" ht="15" customHeight="1" x14ac:dyDescent="0.2">
      <c r="A3" s="185"/>
      <c r="B3" s="186"/>
      <c r="C3" s="190" t="s">
        <v>42</v>
      </c>
      <c r="D3" s="309"/>
      <c r="E3" s="310"/>
      <c r="F3" s="186"/>
      <c r="G3" s="186"/>
      <c r="H3" s="186"/>
    </row>
    <row r="4" spans="1:8" ht="15" customHeight="1" x14ac:dyDescent="0.2">
      <c r="A4" s="185"/>
      <c r="B4" s="186"/>
      <c r="C4" s="191"/>
      <c r="D4" s="192"/>
      <c r="E4" s="186"/>
      <c r="F4" s="186"/>
      <c r="G4" s="186"/>
      <c r="H4" s="186"/>
    </row>
    <row r="5" spans="1:8" ht="15" customHeight="1" x14ac:dyDescent="0.2">
      <c r="A5" s="185" t="s">
        <v>43</v>
      </c>
      <c r="B5" s="186"/>
      <c r="C5" s="191"/>
      <c r="D5" s="192"/>
      <c r="E5" s="186"/>
      <c r="F5" s="186"/>
      <c r="G5" s="186"/>
      <c r="H5" s="186"/>
    </row>
    <row r="6" spans="1:8" ht="15" customHeight="1" x14ac:dyDescent="0.2">
      <c r="A6" s="185"/>
      <c r="B6" s="186"/>
      <c r="C6" s="186"/>
      <c r="D6" s="192"/>
      <c r="E6" s="186"/>
      <c r="F6" s="186"/>
      <c r="G6" s="186"/>
      <c r="H6" s="186"/>
    </row>
    <row r="7" spans="1:8" ht="15" customHeight="1" thickBot="1" x14ac:dyDescent="0.25">
      <c r="A7" s="187"/>
      <c r="B7" s="186"/>
      <c r="C7" s="186"/>
      <c r="D7" s="192"/>
      <c r="E7" s="186"/>
      <c r="F7" s="186"/>
      <c r="G7" s="186"/>
      <c r="H7" s="186"/>
    </row>
    <row r="8" spans="1:8" s="36" customFormat="1" ht="15" customHeight="1" thickTop="1" x14ac:dyDescent="0.2">
      <c r="A8" s="41"/>
      <c r="B8" s="193" t="s">
        <v>44</v>
      </c>
      <c r="C8" s="194">
        <v>1</v>
      </c>
      <c r="D8" s="42" t="s">
        <v>159</v>
      </c>
      <c r="E8" s="43"/>
      <c r="F8" s="185"/>
      <c r="G8" s="42" t="s">
        <v>160</v>
      </c>
      <c r="H8" s="43"/>
    </row>
    <row r="9" spans="1:8" s="36" customFormat="1" ht="15" customHeight="1" x14ac:dyDescent="0.2">
      <c r="A9" s="44"/>
      <c r="B9" s="195" t="s">
        <v>45</v>
      </c>
      <c r="C9" s="196" t="s">
        <v>353</v>
      </c>
      <c r="D9" s="45" t="s">
        <v>46</v>
      </c>
      <c r="E9" s="46" t="s">
        <v>47</v>
      </c>
      <c r="F9" s="185"/>
      <c r="G9" s="45" t="s">
        <v>46</v>
      </c>
      <c r="H9" s="46" t="s">
        <v>47</v>
      </c>
    </row>
    <row r="10" spans="1:8" s="47" customFormat="1" ht="20.100000000000001" customHeight="1" x14ac:dyDescent="0.2">
      <c r="A10" s="197"/>
      <c r="B10" s="198" t="s">
        <v>161</v>
      </c>
      <c r="C10" s="195"/>
      <c r="D10" s="199">
        <v>1</v>
      </c>
      <c r="E10" s="89"/>
      <c r="F10" s="200"/>
      <c r="G10" s="199">
        <v>1</v>
      </c>
      <c r="H10" s="89"/>
    </row>
    <row r="11" spans="1:8" ht="15" customHeight="1" x14ac:dyDescent="0.2">
      <c r="A11" s="201" t="s">
        <v>48</v>
      </c>
      <c r="B11" s="202" t="s">
        <v>49</v>
      </c>
      <c r="C11" s="198"/>
      <c r="D11" s="203"/>
      <c r="E11" s="204"/>
      <c r="F11" s="186"/>
      <c r="G11" s="205"/>
      <c r="H11" s="204"/>
    </row>
    <row r="12" spans="1:8" ht="15" customHeight="1" x14ac:dyDescent="0.2">
      <c r="A12" s="201" t="s">
        <v>50</v>
      </c>
      <c r="B12" s="202" t="s">
        <v>51</v>
      </c>
      <c r="C12" s="198"/>
      <c r="D12" s="203"/>
      <c r="E12" s="204"/>
      <c r="F12" s="186"/>
      <c r="G12" s="205"/>
      <c r="H12" s="204"/>
    </row>
    <row r="13" spans="1:8" ht="12.75" x14ac:dyDescent="0.2">
      <c r="A13" s="206" t="s">
        <v>52</v>
      </c>
      <c r="B13" s="207" t="s">
        <v>53</v>
      </c>
      <c r="C13" s="195"/>
      <c r="D13" s="90"/>
      <c r="E13" s="208">
        <f>D13*$E$10</f>
        <v>0</v>
      </c>
      <c r="F13" s="186"/>
      <c r="G13" s="90"/>
      <c r="H13" s="208">
        <f>G13*$H$10</f>
        <v>0</v>
      </c>
    </row>
    <row r="14" spans="1:8" ht="12.75" x14ac:dyDescent="0.2">
      <c r="A14" s="206" t="s">
        <v>54</v>
      </c>
      <c r="B14" s="207" t="s">
        <v>55</v>
      </c>
      <c r="C14" s="195"/>
      <c r="D14" s="90"/>
      <c r="E14" s="208">
        <f>D14*$E$10</f>
        <v>0</v>
      </c>
      <c r="F14" s="186"/>
      <c r="G14" s="90"/>
      <c r="H14" s="208">
        <f>G14*$H$10</f>
        <v>0</v>
      </c>
    </row>
    <row r="15" spans="1:8" ht="12.75" x14ac:dyDescent="0.2">
      <c r="A15" s="206" t="s">
        <v>56</v>
      </c>
      <c r="B15" s="207" t="s">
        <v>57</v>
      </c>
      <c r="C15" s="195"/>
      <c r="D15" s="90"/>
      <c r="E15" s="208">
        <f>D15*$E$10</f>
        <v>0</v>
      </c>
      <c r="F15" s="186"/>
      <c r="G15" s="209"/>
      <c r="H15" s="208"/>
    </row>
    <row r="16" spans="1:8" ht="12.75" x14ac:dyDescent="0.2">
      <c r="A16" s="206" t="s">
        <v>58</v>
      </c>
      <c r="B16" s="207" t="s">
        <v>59</v>
      </c>
      <c r="C16" s="195"/>
      <c r="D16" s="90"/>
      <c r="E16" s="208">
        <f>D16*$E$10</f>
        <v>0</v>
      </c>
      <c r="F16" s="186"/>
      <c r="G16" s="209"/>
      <c r="H16" s="208"/>
    </row>
    <row r="17" spans="1:8" ht="12.75" x14ac:dyDescent="0.2">
      <c r="A17" s="206" t="s">
        <v>158</v>
      </c>
      <c r="B17" s="210" t="s">
        <v>162</v>
      </c>
      <c r="C17" s="211"/>
      <c r="D17" s="91"/>
      <c r="E17" s="208">
        <f>D17*$E$10</f>
        <v>0</v>
      </c>
      <c r="F17" s="186"/>
      <c r="G17" s="91"/>
      <c r="H17" s="208">
        <f>G17*$H$10</f>
        <v>0</v>
      </c>
    </row>
    <row r="18" spans="1:8" ht="15" customHeight="1" x14ac:dyDescent="0.2">
      <c r="A18" s="206"/>
      <c r="B18" s="212" t="s">
        <v>60</v>
      </c>
      <c r="C18" s="211"/>
      <c r="D18" s="213">
        <f>SUM(D13:D17)</f>
        <v>0</v>
      </c>
      <c r="E18" s="214">
        <f>SUM(E13:E17)</f>
        <v>0</v>
      </c>
      <c r="F18" s="186"/>
      <c r="G18" s="213">
        <f>SUM(G13:G17)</f>
        <v>0</v>
      </c>
      <c r="H18" s="214">
        <f>SUM(H13:H17)</f>
        <v>0</v>
      </c>
    </row>
    <row r="19" spans="1:8" ht="15" customHeight="1" x14ac:dyDescent="0.2">
      <c r="A19" s="215" t="s">
        <v>61</v>
      </c>
      <c r="B19" s="202" t="s">
        <v>62</v>
      </c>
      <c r="C19" s="198"/>
      <c r="D19" s="203"/>
      <c r="E19" s="204"/>
      <c r="F19" s="186"/>
      <c r="G19" s="205"/>
      <c r="H19" s="204"/>
    </row>
    <row r="20" spans="1:8" ht="9" customHeight="1" x14ac:dyDescent="0.2">
      <c r="A20" s="206" t="s">
        <v>63</v>
      </c>
      <c r="B20" s="216" t="s">
        <v>64</v>
      </c>
      <c r="C20" s="217"/>
      <c r="D20" s="90"/>
      <c r="E20" s="208">
        <f t="shared" ref="E20:E25" si="0">D20*$E$10</f>
        <v>0</v>
      </c>
      <c r="F20" s="186"/>
      <c r="G20" s="90"/>
      <c r="H20" s="208">
        <f t="shared" ref="H20:H24" si="1">G20*$H$10</f>
        <v>0</v>
      </c>
    </row>
    <row r="21" spans="1:8" ht="12.75" x14ac:dyDescent="0.2">
      <c r="A21" s="206" t="s">
        <v>65</v>
      </c>
      <c r="B21" s="207" t="s">
        <v>66</v>
      </c>
      <c r="C21" s="195"/>
      <c r="D21" s="90"/>
      <c r="E21" s="208">
        <f t="shared" si="0"/>
        <v>0</v>
      </c>
      <c r="F21" s="186"/>
      <c r="G21" s="90"/>
      <c r="H21" s="208">
        <f t="shared" si="1"/>
        <v>0</v>
      </c>
    </row>
    <row r="22" spans="1:8" ht="13.5" customHeight="1" x14ac:dyDescent="0.2">
      <c r="A22" s="206" t="s">
        <v>67</v>
      </c>
      <c r="B22" s="207" t="s">
        <v>68</v>
      </c>
      <c r="C22" s="195"/>
      <c r="D22" s="90"/>
      <c r="E22" s="208">
        <f t="shared" si="0"/>
        <v>0</v>
      </c>
      <c r="F22" s="186"/>
      <c r="G22" s="90"/>
      <c r="H22" s="208">
        <f t="shared" si="1"/>
        <v>0</v>
      </c>
    </row>
    <row r="23" spans="1:8" ht="12.75" x14ac:dyDescent="0.2">
      <c r="A23" s="206" t="s">
        <v>69</v>
      </c>
      <c r="B23" s="210" t="s">
        <v>70</v>
      </c>
      <c r="C23" s="211"/>
      <c r="D23" s="90"/>
      <c r="E23" s="208">
        <f t="shared" si="0"/>
        <v>0</v>
      </c>
      <c r="F23" s="186"/>
      <c r="G23" s="90"/>
      <c r="H23" s="208">
        <f t="shared" si="1"/>
        <v>0</v>
      </c>
    </row>
    <row r="24" spans="1:8" ht="12.75" x14ac:dyDescent="0.2">
      <c r="A24" s="197" t="s">
        <v>71</v>
      </c>
      <c r="B24" s="207" t="s">
        <v>72</v>
      </c>
      <c r="C24" s="218"/>
      <c r="D24" s="90"/>
      <c r="E24" s="219">
        <f t="shared" si="0"/>
        <v>0</v>
      </c>
      <c r="F24" s="186"/>
      <c r="G24" s="90"/>
      <c r="H24" s="208">
        <f t="shared" si="1"/>
        <v>0</v>
      </c>
    </row>
    <row r="25" spans="1:8" ht="12.75" x14ac:dyDescent="0.2">
      <c r="A25" s="206" t="s">
        <v>73</v>
      </c>
      <c r="B25" s="216" t="s">
        <v>74</v>
      </c>
      <c r="C25" s="217"/>
      <c r="D25" s="220">
        <f>SUM(D20:D24)*D18</f>
        <v>0</v>
      </c>
      <c r="E25" s="208">
        <f t="shared" si="0"/>
        <v>0</v>
      </c>
      <c r="F25" s="186"/>
      <c r="G25" s="220">
        <f>SUM(G20:G24)*G18</f>
        <v>0</v>
      </c>
      <c r="H25" s="208">
        <f>G25*$H$10</f>
        <v>0</v>
      </c>
    </row>
    <row r="26" spans="1:8" ht="15" customHeight="1" x14ac:dyDescent="0.2">
      <c r="A26" s="206"/>
      <c r="B26" s="212" t="s">
        <v>75</v>
      </c>
      <c r="C26" s="211"/>
      <c r="D26" s="221">
        <f>SUM(D20:D25)</f>
        <v>0</v>
      </c>
      <c r="E26" s="222">
        <f>SUM(E20:E25)</f>
        <v>0</v>
      </c>
      <c r="F26" s="186"/>
      <c r="G26" s="221">
        <f>SUM(G20:G25)</f>
        <v>0</v>
      </c>
      <c r="H26" s="222">
        <f>SUM(H20:H25)</f>
        <v>0</v>
      </c>
    </row>
    <row r="27" spans="1:8" ht="15" customHeight="1" x14ac:dyDescent="0.2">
      <c r="A27" s="215" t="s">
        <v>76</v>
      </c>
      <c r="B27" s="202" t="s">
        <v>77</v>
      </c>
      <c r="C27" s="198"/>
      <c r="D27" s="203"/>
      <c r="E27" s="204"/>
      <c r="F27" s="186"/>
      <c r="G27" s="205"/>
      <c r="H27" s="204"/>
    </row>
    <row r="28" spans="1:8" ht="12.75" x14ac:dyDescent="0.2">
      <c r="A28" s="206" t="s">
        <v>78</v>
      </c>
      <c r="B28" s="216" t="s">
        <v>79</v>
      </c>
      <c r="C28" s="217"/>
      <c r="D28" s="90"/>
      <c r="E28" s="208">
        <f>D28*$E$10</f>
        <v>0</v>
      </c>
      <c r="F28" s="186"/>
      <c r="G28" s="90"/>
      <c r="H28" s="208">
        <f t="shared" ref="H28:H32" si="2">G28*$H$10</f>
        <v>0</v>
      </c>
    </row>
    <row r="29" spans="1:8" ht="12.75" x14ac:dyDescent="0.2">
      <c r="A29" s="206" t="s">
        <v>80</v>
      </c>
      <c r="B29" s="207" t="s">
        <v>81</v>
      </c>
      <c r="C29" s="195"/>
      <c r="D29" s="90"/>
      <c r="E29" s="208">
        <f>D29*$E$10</f>
        <v>0</v>
      </c>
      <c r="F29" s="186"/>
      <c r="G29" s="90"/>
      <c r="H29" s="208">
        <f t="shared" si="2"/>
        <v>0</v>
      </c>
    </row>
    <row r="30" spans="1:8" ht="12.75" x14ac:dyDescent="0.2">
      <c r="A30" s="206" t="s">
        <v>82</v>
      </c>
      <c r="B30" s="207" t="s">
        <v>83</v>
      </c>
      <c r="C30" s="195"/>
      <c r="D30" s="90"/>
      <c r="E30" s="208">
        <f>D30*$E$10</f>
        <v>0</v>
      </c>
      <c r="F30" s="186"/>
      <c r="G30" s="90"/>
      <c r="H30" s="208">
        <f t="shared" si="2"/>
        <v>0</v>
      </c>
    </row>
    <row r="31" spans="1:8" ht="12.75" x14ac:dyDescent="0.2">
      <c r="A31" s="206" t="s">
        <v>84</v>
      </c>
      <c r="B31" s="207" t="s">
        <v>85</v>
      </c>
      <c r="C31" s="195"/>
      <c r="D31" s="90"/>
      <c r="E31" s="208">
        <f>D31*$E$10</f>
        <v>0</v>
      </c>
      <c r="F31" s="186"/>
      <c r="G31" s="90"/>
      <c r="H31" s="208">
        <f t="shared" si="2"/>
        <v>0</v>
      </c>
    </row>
    <row r="32" spans="1:8" ht="12.75" x14ac:dyDescent="0.2">
      <c r="A32" s="206" t="s">
        <v>163</v>
      </c>
      <c r="B32" s="210" t="s">
        <v>164</v>
      </c>
      <c r="C32" s="211"/>
      <c r="D32" s="90"/>
      <c r="E32" s="208">
        <f>D32*$E$10</f>
        <v>0</v>
      </c>
      <c r="F32" s="186"/>
      <c r="G32" s="90"/>
      <c r="H32" s="208">
        <f t="shared" si="2"/>
        <v>0</v>
      </c>
    </row>
    <row r="33" spans="1:8" ht="15" customHeight="1" x14ac:dyDescent="0.2">
      <c r="A33" s="206"/>
      <c r="B33" s="212" t="s">
        <v>86</v>
      </c>
      <c r="C33" s="211"/>
      <c r="D33" s="221">
        <f>SUM(D28:D32)</f>
        <v>0</v>
      </c>
      <c r="E33" s="222">
        <f>SUM(E28:E32)</f>
        <v>0</v>
      </c>
      <c r="F33" s="186"/>
      <c r="G33" s="221">
        <f>SUM(G28:G32)</f>
        <v>0</v>
      </c>
      <c r="H33" s="222">
        <f>SUM(H28:H32)</f>
        <v>0</v>
      </c>
    </row>
    <row r="34" spans="1:8" ht="15" customHeight="1" x14ac:dyDescent="0.2">
      <c r="A34" s="215" t="s">
        <v>87</v>
      </c>
      <c r="B34" s="202" t="s">
        <v>88</v>
      </c>
      <c r="C34" s="198"/>
      <c r="D34" s="203"/>
      <c r="E34" s="204"/>
      <c r="F34" s="186"/>
      <c r="G34" s="205"/>
      <c r="H34" s="204"/>
    </row>
    <row r="35" spans="1:8" ht="12.75" x14ac:dyDescent="0.2">
      <c r="A35" s="206" t="s">
        <v>89</v>
      </c>
      <c r="B35" s="216" t="s">
        <v>90</v>
      </c>
      <c r="C35" s="217"/>
      <c r="D35" s="90"/>
      <c r="E35" s="208">
        <f>D35*$E$10</f>
        <v>0</v>
      </c>
      <c r="F35" s="186"/>
      <c r="G35" s="90"/>
      <c r="H35" s="208">
        <f t="shared" ref="H35:H39" si="3">G35*$H$10</f>
        <v>0</v>
      </c>
    </row>
    <row r="36" spans="1:8" ht="12.75" x14ac:dyDescent="0.2">
      <c r="A36" s="206" t="s">
        <v>91</v>
      </c>
      <c r="B36" s="207" t="s">
        <v>92</v>
      </c>
      <c r="C36" s="195"/>
      <c r="D36" s="90"/>
      <c r="E36" s="208">
        <f>D36*$E$10</f>
        <v>0</v>
      </c>
      <c r="F36" s="186"/>
      <c r="G36" s="90"/>
      <c r="H36" s="208">
        <f t="shared" si="3"/>
        <v>0</v>
      </c>
    </row>
    <row r="37" spans="1:8" ht="12.75" x14ac:dyDescent="0.2">
      <c r="A37" s="206" t="s">
        <v>93</v>
      </c>
      <c r="B37" s="207" t="s">
        <v>94</v>
      </c>
      <c r="C37" s="195"/>
      <c r="D37" s="90"/>
      <c r="E37" s="208">
        <f>D37*$E$10</f>
        <v>0</v>
      </c>
      <c r="F37" s="186"/>
      <c r="G37" s="90"/>
      <c r="H37" s="208">
        <f t="shared" si="3"/>
        <v>0</v>
      </c>
    </row>
    <row r="38" spans="1:8" ht="12.75" x14ac:dyDescent="0.2">
      <c r="A38" s="206" t="s">
        <v>95</v>
      </c>
      <c r="B38" s="207" t="s">
        <v>96</v>
      </c>
      <c r="C38" s="195"/>
      <c r="D38" s="90"/>
      <c r="E38" s="208">
        <f>D38*$E$10</f>
        <v>0</v>
      </c>
      <c r="F38" s="186"/>
      <c r="G38" s="90"/>
      <c r="H38" s="208">
        <f t="shared" si="3"/>
        <v>0</v>
      </c>
    </row>
    <row r="39" spans="1:8" ht="12.75" x14ac:dyDescent="0.2">
      <c r="A39" s="206" t="s">
        <v>97</v>
      </c>
      <c r="B39" s="207" t="s">
        <v>98</v>
      </c>
      <c r="C39" s="195"/>
      <c r="D39" s="90"/>
      <c r="E39" s="208">
        <f>D39*$E$10</f>
        <v>0</v>
      </c>
      <c r="F39" s="186"/>
      <c r="G39" s="90"/>
      <c r="H39" s="208">
        <f t="shared" si="3"/>
        <v>0</v>
      </c>
    </row>
    <row r="40" spans="1:8" ht="15" customHeight="1" x14ac:dyDescent="0.2">
      <c r="A40" s="206"/>
      <c r="B40" s="212" t="s">
        <v>99</v>
      </c>
      <c r="C40" s="211"/>
      <c r="D40" s="221">
        <f>SUM(D35:D39)</f>
        <v>0</v>
      </c>
      <c r="E40" s="222">
        <f>SUM(E35:E39)</f>
        <v>0</v>
      </c>
      <c r="F40" s="186"/>
      <c r="G40" s="221">
        <f>SUM(G35:G39)</f>
        <v>0</v>
      </c>
      <c r="H40" s="222">
        <f>SUM(H35:H39)</f>
        <v>0</v>
      </c>
    </row>
    <row r="41" spans="1:8" ht="15" customHeight="1" x14ac:dyDescent="0.2">
      <c r="A41" s="215" t="s">
        <v>100</v>
      </c>
      <c r="B41" s="202" t="s">
        <v>101</v>
      </c>
      <c r="C41" s="198"/>
      <c r="D41" s="203"/>
      <c r="E41" s="204"/>
      <c r="F41" s="186"/>
      <c r="G41" s="205"/>
      <c r="H41" s="204"/>
    </row>
    <row r="42" spans="1:8" ht="12.75" x14ac:dyDescent="0.2">
      <c r="A42" s="206" t="s">
        <v>102</v>
      </c>
      <c r="B42" s="216" t="s">
        <v>103</v>
      </c>
      <c r="C42" s="217"/>
      <c r="D42" s="90"/>
      <c r="E42" s="208">
        <f>D42*$E$10</f>
        <v>0</v>
      </c>
      <c r="F42" s="186"/>
      <c r="G42" s="90"/>
      <c r="H42" s="208">
        <f t="shared" ref="H42:H45" si="4">G42*$H$10</f>
        <v>0</v>
      </c>
    </row>
    <row r="43" spans="1:8" ht="12.75" x14ac:dyDescent="0.2">
      <c r="A43" s="206" t="s">
        <v>104</v>
      </c>
      <c r="B43" s="207" t="s">
        <v>105</v>
      </c>
      <c r="C43" s="195"/>
      <c r="D43" s="90"/>
      <c r="E43" s="208">
        <f>D43*$E$10</f>
        <v>0</v>
      </c>
      <c r="F43" s="186"/>
      <c r="G43" s="90"/>
      <c r="H43" s="208">
        <f t="shared" si="4"/>
        <v>0</v>
      </c>
    </row>
    <row r="44" spans="1:8" ht="12.75" x14ac:dyDescent="0.2">
      <c r="A44" s="206" t="s">
        <v>106</v>
      </c>
      <c r="B44" s="207" t="s">
        <v>107</v>
      </c>
      <c r="C44" s="195"/>
      <c r="D44" s="90"/>
      <c r="E44" s="208">
        <f>D44*$E$10</f>
        <v>0</v>
      </c>
      <c r="F44" s="186"/>
      <c r="G44" s="90"/>
      <c r="H44" s="208">
        <f t="shared" si="4"/>
        <v>0</v>
      </c>
    </row>
    <row r="45" spans="1:8" ht="12.75" x14ac:dyDescent="0.2">
      <c r="A45" s="206" t="s">
        <v>108</v>
      </c>
      <c r="B45" s="207" t="s">
        <v>109</v>
      </c>
      <c r="C45" s="195"/>
      <c r="D45" s="90"/>
      <c r="E45" s="208">
        <f>D45*$E$10</f>
        <v>0</v>
      </c>
      <c r="F45" s="186"/>
      <c r="G45" s="90"/>
      <c r="H45" s="208">
        <f t="shared" si="4"/>
        <v>0</v>
      </c>
    </row>
    <row r="46" spans="1:8" ht="15" customHeight="1" x14ac:dyDescent="0.2">
      <c r="A46" s="206"/>
      <c r="B46" s="202" t="s">
        <v>110</v>
      </c>
      <c r="C46" s="195"/>
      <c r="D46" s="221">
        <f>SUM(D42:D45)</f>
        <v>0</v>
      </c>
      <c r="E46" s="222">
        <f>SUM(E42:E45)</f>
        <v>0</v>
      </c>
      <c r="F46" s="186"/>
      <c r="G46" s="221">
        <f>SUM(G42:G45)</f>
        <v>0</v>
      </c>
      <c r="H46" s="222">
        <f>SUM(H42:H45)</f>
        <v>0</v>
      </c>
    </row>
    <row r="47" spans="1:8" ht="15" customHeight="1" x14ac:dyDescent="0.2">
      <c r="A47" s="201" t="s">
        <v>111</v>
      </c>
      <c r="B47" s="202" t="s">
        <v>112</v>
      </c>
      <c r="C47" s="223"/>
      <c r="D47" s="221">
        <f>D18+D26+D33+D40+D46</f>
        <v>0</v>
      </c>
      <c r="E47" s="222">
        <f>E18+E26+E33+E40+E46</f>
        <v>0</v>
      </c>
      <c r="F47" s="186"/>
      <c r="G47" s="221">
        <f>G18+G26+G33+G40+G46</f>
        <v>0</v>
      </c>
      <c r="H47" s="222">
        <f>H18+H26+H33+H40+H46</f>
        <v>0</v>
      </c>
    </row>
    <row r="48" spans="1:8" ht="12.75" x14ac:dyDescent="0.2">
      <c r="A48" s="206" t="s">
        <v>113</v>
      </c>
      <c r="B48" s="207" t="s">
        <v>114</v>
      </c>
      <c r="C48" s="195"/>
      <c r="D48" s="90"/>
      <c r="E48" s="208">
        <f>D48*$E$10</f>
        <v>0</v>
      </c>
      <c r="F48" s="186"/>
      <c r="G48" s="90"/>
      <c r="H48" s="208">
        <f>G48*$E$10</f>
        <v>0</v>
      </c>
    </row>
    <row r="49" spans="1:8" ht="15" customHeight="1" x14ac:dyDescent="0.2">
      <c r="A49" s="224" t="s">
        <v>115</v>
      </c>
      <c r="B49" s="212" t="s">
        <v>116</v>
      </c>
      <c r="C49" s="225"/>
      <c r="D49" s="221">
        <f>D47+D48</f>
        <v>0</v>
      </c>
      <c r="E49" s="222">
        <f>E47+E48</f>
        <v>0</v>
      </c>
      <c r="F49" s="186"/>
      <c r="G49" s="221">
        <f>G47+G48</f>
        <v>0</v>
      </c>
      <c r="H49" s="222">
        <f>H47+H48</f>
        <v>0</v>
      </c>
    </row>
    <row r="50" spans="1:8" ht="6.75" customHeight="1" x14ac:dyDescent="0.2">
      <c r="A50" s="197"/>
      <c r="B50" s="218"/>
      <c r="C50" s="218"/>
      <c r="D50" s="226"/>
      <c r="E50" s="219"/>
      <c r="F50" s="186"/>
      <c r="G50" s="227"/>
      <c r="H50" s="219"/>
    </row>
    <row r="51" spans="1:8" ht="15" customHeight="1" x14ac:dyDescent="0.2">
      <c r="A51" s="215" t="s">
        <v>117</v>
      </c>
      <c r="B51" s="198"/>
      <c r="C51" s="223"/>
      <c r="D51" s="199">
        <f>D10+D49</f>
        <v>1</v>
      </c>
      <c r="E51" s="222">
        <f>E10+E49</f>
        <v>0</v>
      </c>
      <c r="F51" s="186"/>
      <c r="G51" s="199">
        <f>G10+G49</f>
        <v>1</v>
      </c>
      <c r="H51" s="222">
        <f>H10+H49</f>
        <v>0</v>
      </c>
    </row>
    <row r="52" spans="1:8" ht="6.75" customHeight="1" x14ac:dyDescent="0.2">
      <c r="A52" s="197"/>
      <c r="B52" s="218"/>
      <c r="C52" s="218"/>
      <c r="D52" s="226"/>
      <c r="E52" s="219"/>
      <c r="F52" s="186"/>
      <c r="G52" s="227"/>
      <c r="H52" s="219"/>
    </row>
    <row r="53" spans="1:8" ht="15" customHeight="1" x14ac:dyDescent="0.2">
      <c r="A53" s="215" t="s">
        <v>118</v>
      </c>
      <c r="B53" s="198"/>
      <c r="C53" s="223"/>
      <c r="D53" s="311" t="str">
        <f>IF(E51=0,"",(E10+E18+E26+E42)/E51)</f>
        <v/>
      </c>
      <c r="E53" s="312"/>
      <c r="F53" s="186"/>
      <c r="G53" s="311" t="str">
        <f>IF(H51=0,"",(H10+H18+H26+H42)/H51)</f>
        <v/>
      </c>
      <c r="H53" s="312"/>
    </row>
    <row r="54" spans="1:8" ht="6.75" customHeight="1" x14ac:dyDescent="0.2">
      <c r="A54" s="197"/>
      <c r="B54" s="198"/>
      <c r="C54" s="198"/>
      <c r="D54" s="1"/>
      <c r="E54" s="2"/>
      <c r="F54" s="186"/>
      <c r="G54" s="48"/>
      <c r="H54" s="2"/>
    </row>
    <row r="55" spans="1:8" ht="15" customHeight="1" x14ac:dyDescent="0.2">
      <c r="A55" s="215" t="s">
        <v>119</v>
      </c>
      <c r="B55" s="198"/>
      <c r="C55" s="223"/>
      <c r="D55" s="92">
        <v>0.3</v>
      </c>
      <c r="E55" s="89"/>
      <c r="F55" s="228"/>
      <c r="G55" s="92">
        <v>0.3</v>
      </c>
      <c r="H55" s="89"/>
    </row>
    <row r="56" spans="1:8" ht="6.75" customHeight="1" x14ac:dyDescent="0.2">
      <c r="A56" s="197"/>
      <c r="B56" s="198"/>
      <c r="C56" s="198"/>
      <c r="D56" s="100"/>
      <c r="E56" s="101"/>
      <c r="F56" s="228"/>
      <c r="G56" s="102"/>
      <c r="H56" s="101"/>
    </row>
    <row r="57" spans="1:8" ht="15" customHeight="1" thickBot="1" x14ac:dyDescent="0.25">
      <c r="A57" s="229" t="s">
        <v>120</v>
      </c>
      <c r="B57" s="230"/>
      <c r="C57" s="231"/>
      <c r="D57" s="103">
        <v>0.8</v>
      </c>
      <c r="E57" s="104"/>
      <c r="F57" s="228"/>
      <c r="G57" s="103">
        <v>0.8</v>
      </c>
      <c r="H57" s="104"/>
    </row>
    <row r="58" spans="1:8" ht="15" customHeight="1" thickTop="1" x14ac:dyDescent="0.2">
      <c r="A58" s="232"/>
      <c r="B58" s="186"/>
      <c r="C58" s="186"/>
      <c r="D58" s="188"/>
      <c r="E58" s="189"/>
      <c r="F58" s="186"/>
      <c r="G58" s="186"/>
      <c r="H58" s="186"/>
    </row>
    <row r="59" spans="1:8" ht="15" customHeight="1" x14ac:dyDescent="0.2">
      <c r="A59" s="233" t="s">
        <v>187</v>
      </c>
      <c r="B59" s="200"/>
      <c r="C59" s="200"/>
      <c r="D59" s="200"/>
      <c r="E59" s="200"/>
      <c r="F59" s="200"/>
      <c r="G59" s="186"/>
      <c r="H59" s="186"/>
    </row>
    <row r="60" spans="1:8" ht="15" customHeight="1" x14ac:dyDescent="0.2">
      <c r="A60" s="234"/>
      <c r="B60" s="234"/>
      <c r="C60" s="50" t="s">
        <v>166</v>
      </c>
      <c r="D60" s="92">
        <v>1</v>
      </c>
      <c r="E60" s="234"/>
      <c r="F60" s="234"/>
      <c r="G60" s="92"/>
      <c r="H60" s="186"/>
    </row>
    <row r="61" spans="1:8" ht="15" customHeight="1" x14ac:dyDescent="0.2">
      <c r="A61" s="234"/>
      <c r="B61" s="186"/>
      <c r="C61" s="186"/>
      <c r="D61" s="188"/>
      <c r="E61" s="189"/>
      <c r="F61" s="186"/>
      <c r="G61" s="186"/>
      <c r="H61" s="186"/>
    </row>
    <row r="62" spans="1:8" ht="15" customHeight="1" x14ac:dyDescent="0.2">
      <c r="A62" s="234"/>
      <c r="B62" s="186"/>
      <c r="C62" s="50" t="s">
        <v>117</v>
      </c>
      <c r="D62" s="188"/>
      <c r="E62" s="235"/>
      <c r="F62" s="186"/>
      <c r="G62" s="186"/>
      <c r="H62" s="186"/>
    </row>
    <row r="63" spans="1:8" ht="15" customHeight="1" x14ac:dyDescent="0.2">
      <c r="A63" s="234"/>
      <c r="B63" s="186"/>
      <c r="C63" s="50" t="s">
        <v>119</v>
      </c>
      <c r="D63" s="188"/>
      <c r="E63" s="105"/>
      <c r="F63" s="186"/>
      <c r="G63" s="186"/>
      <c r="H63" s="186"/>
    </row>
    <row r="64" spans="1:8" ht="15" customHeight="1" x14ac:dyDescent="0.2">
      <c r="A64" s="234"/>
      <c r="B64" s="186"/>
      <c r="C64" s="50" t="s">
        <v>167</v>
      </c>
      <c r="D64" s="188"/>
      <c r="E64" s="105"/>
      <c r="F64" s="186"/>
      <c r="G64" s="186"/>
      <c r="H64" s="186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82"/>
      <c r="B1" s="183"/>
      <c r="C1" s="183"/>
      <c r="D1" s="184"/>
      <c r="E1" s="185"/>
      <c r="F1" s="185"/>
      <c r="G1" s="186"/>
      <c r="H1" s="186"/>
    </row>
    <row r="2" spans="1:8" ht="15" customHeight="1" x14ac:dyDescent="0.2">
      <c r="A2" s="187"/>
      <c r="B2" s="186"/>
      <c r="C2" s="186"/>
      <c r="D2" s="188"/>
      <c r="E2" s="189"/>
      <c r="F2" s="186"/>
      <c r="G2" s="186"/>
      <c r="H2" s="186"/>
    </row>
    <row r="3" spans="1:8" ht="15" customHeight="1" x14ac:dyDescent="0.2">
      <c r="A3" s="185"/>
      <c r="B3" s="186"/>
      <c r="C3" s="190" t="s">
        <v>42</v>
      </c>
      <c r="D3" s="309"/>
      <c r="E3" s="310"/>
      <c r="F3" s="186"/>
      <c r="G3" s="186"/>
      <c r="H3" s="186"/>
    </row>
    <row r="4" spans="1:8" ht="15" customHeight="1" x14ac:dyDescent="0.2">
      <c r="A4" s="185"/>
      <c r="B4" s="186"/>
      <c r="C4" s="191"/>
      <c r="D4" s="192"/>
      <c r="E4" s="186"/>
      <c r="F4" s="186"/>
      <c r="G4" s="186"/>
      <c r="H4" s="186"/>
    </row>
    <row r="5" spans="1:8" ht="15" customHeight="1" x14ac:dyDescent="0.2">
      <c r="A5" s="185" t="s">
        <v>354</v>
      </c>
      <c r="B5" s="186"/>
      <c r="C5" s="191"/>
      <c r="D5" s="192"/>
      <c r="E5" s="186"/>
      <c r="F5" s="186"/>
      <c r="G5" s="186"/>
      <c r="H5" s="186"/>
    </row>
    <row r="6" spans="1:8" ht="15" customHeight="1" x14ac:dyDescent="0.2">
      <c r="A6" s="185"/>
      <c r="B6" s="186"/>
      <c r="C6" s="186"/>
      <c r="D6" s="192"/>
      <c r="E6" s="186"/>
      <c r="F6" s="186"/>
      <c r="G6" s="186"/>
      <c r="H6" s="186"/>
    </row>
    <row r="7" spans="1:8" ht="15" customHeight="1" thickBot="1" x14ac:dyDescent="0.25">
      <c r="A7" s="187"/>
      <c r="B7" s="186"/>
      <c r="C7" s="186"/>
      <c r="D7" s="192"/>
      <c r="E7" s="186"/>
      <c r="F7" s="186"/>
      <c r="G7" s="186"/>
      <c r="H7" s="186"/>
    </row>
    <row r="8" spans="1:8" s="36" customFormat="1" ht="15" customHeight="1" thickTop="1" x14ac:dyDescent="0.2">
      <c r="A8" s="41"/>
      <c r="B8" s="193" t="s">
        <v>44</v>
      </c>
      <c r="C8" s="194">
        <v>4</v>
      </c>
      <c r="D8" s="42" t="s">
        <v>159</v>
      </c>
      <c r="E8" s="43"/>
      <c r="F8" s="185"/>
      <c r="G8" s="42" t="s">
        <v>160</v>
      </c>
      <c r="H8" s="43"/>
    </row>
    <row r="9" spans="1:8" s="36" customFormat="1" ht="15" customHeight="1" x14ac:dyDescent="0.2">
      <c r="A9" s="44"/>
      <c r="B9" s="195" t="s">
        <v>45</v>
      </c>
      <c r="C9" s="196" t="s">
        <v>353</v>
      </c>
      <c r="D9" s="45" t="s">
        <v>46</v>
      </c>
      <c r="E9" s="46" t="s">
        <v>47</v>
      </c>
      <c r="F9" s="185"/>
      <c r="G9" s="45" t="s">
        <v>46</v>
      </c>
      <c r="H9" s="46" t="s">
        <v>47</v>
      </c>
    </row>
    <row r="10" spans="1:8" s="47" customFormat="1" ht="20.100000000000001" customHeight="1" x14ac:dyDescent="0.2">
      <c r="A10" s="197"/>
      <c r="B10" s="198" t="s">
        <v>161</v>
      </c>
      <c r="C10" s="195"/>
      <c r="D10" s="199">
        <v>1</v>
      </c>
      <c r="E10" s="89"/>
      <c r="F10" s="200"/>
      <c r="G10" s="199">
        <v>1</v>
      </c>
      <c r="H10" s="89"/>
    </row>
    <row r="11" spans="1:8" ht="15" customHeight="1" x14ac:dyDescent="0.2">
      <c r="A11" s="201" t="s">
        <v>48</v>
      </c>
      <c r="B11" s="202" t="s">
        <v>49</v>
      </c>
      <c r="C11" s="198"/>
      <c r="D11" s="203"/>
      <c r="E11" s="204"/>
      <c r="F11" s="186"/>
      <c r="G11" s="205"/>
      <c r="H11" s="204"/>
    </row>
    <row r="12" spans="1:8" ht="15" customHeight="1" x14ac:dyDescent="0.2">
      <c r="A12" s="201" t="s">
        <v>50</v>
      </c>
      <c r="B12" s="202" t="s">
        <v>51</v>
      </c>
      <c r="C12" s="198"/>
      <c r="D12" s="203"/>
      <c r="E12" s="204"/>
      <c r="F12" s="186"/>
      <c r="G12" s="205"/>
      <c r="H12" s="204"/>
    </row>
    <row r="13" spans="1:8" x14ac:dyDescent="0.2">
      <c r="A13" s="206" t="s">
        <v>52</v>
      </c>
      <c r="B13" s="207" t="s">
        <v>53</v>
      </c>
      <c r="C13" s="195"/>
      <c r="D13" s="90"/>
      <c r="E13" s="208">
        <f>D13*$E$10</f>
        <v>0</v>
      </c>
      <c r="F13" s="186"/>
      <c r="G13" s="90"/>
      <c r="H13" s="208">
        <f>G13*$H$10</f>
        <v>0</v>
      </c>
    </row>
    <row r="14" spans="1:8" x14ac:dyDescent="0.2">
      <c r="A14" s="206" t="s">
        <v>54</v>
      </c>
      <c r="B14" s="207" t="s">
        <v>55</v>
      </c>
      <c r="C14" s="195"/>
      <c r="D14" s="90"/>
      <c r="E14" s="208">
        <f>D14*$E$10</f>
        <v>0</v>
      </c>
      <c r="F14" s="186"/>
      <c r="G14" s="90"/>
      <c r="H14" s="208">
        <f>G14*$H$10</f>
        <v>0</v>
      </c>
    </row>
    <row r="15" spans="1:8" x14ac:dyDescent="0.2">
      <c r="A15" s="206" t="s">
        <v>56</v>
      </c>
      <c r="B15" s="207" t="s">
        <v>57</v>
      </c>
      <c r="C15" s="195"/>
      <c r="D15" s="90"/>
      <c r="E15" s="208">
        <f>D15*$E$10</f>
        <v>0</v>
      </c>
      <c r="F15" s="186"/>
      <c r="G15" s="209"/>
      <c r="H15" s="208"/>
    </row>
    <row r="16" spans="1:8" x14ac:dyDescent="0.2">
      <c r="A16" s="206" t="s">
        <v>58</v>
      </c>
      <c r="B16" s="207" t="s">
        <v>59</v>
      </c>
      <c r="C16" s="195"/>
      <c r="D16" s="90"/>
      <c r="E16" s="208">
        <f>D16*$E$10</f>
        <v>0</v>
      </c>
      <c r="F16" s="186"/>
      <c r="G16" s="209"/>
      <c r="H16" s="208"/>
    </row>
    <row r="17" spans="1:8" x14ac:dyDescent="0.2">
      <c r="A17" s="206" t="s">
        <v>158</v>
      </c>
      <c r="B17" s="210" t="s">
        <v>162</v>
      </c>
      <c r="C17" s="211"/>
      <c r="D17" s="91"/>
      <c r="E17" s="208">
        <f>D17*$E$10</f>
        <v>0</v>
      </c>
      <c r="F17" s="186"/>
      <c r="G17" s="91"/>
      <c r="H17" s="208">
        <f>G17*$H$10</f>
        <v>0</v>
      </c>
    </row>
    <row r="18" spans="1:8" ht="15" customHeight="1" x14ac:dyDescent="0.2">
      <c r="A18" s="206"/>
      <c r="B18" s="212" t="s">
        <v>60</v>
      </c>
      <c r="C18" s="211"/>
      <c r="D18" s="213">
        <f>SUM(D13:D17)</f>
        <v>0</v>
      </c>
      <c r="E18" s="214">
        <f>SUM(E13:E17)</f>
        <v>0</v>
      </c>
      <c r="F18" s="186"/>
      <c r="G18" s="213">
        <f>SUM(G13:G17)</f>
        <v>0</v>
      </c>
      <c r="H18" s="214">
        <f>SUM(H13:H17)</f>
        <v>0</v>
      </c>
    </row>
    <row r="19" spans="1:8" ht="15" customHeight="1" x14ac:dyDescent="0.2">
      <c r="A19" s="215" t="s">
        <v>61</v>
      </c>
      <c r="B19" s="202" t="s">
        <v>62</v>
      </c>
      <c r="C19" s="198"/>
      <c r="D19" s="203"/>
      <c r="E19" s="204"/>
      <c r="F19" s="186"/>
      <c r="G19" s="205"/>
      <c r="H19" s="204"/>
    </row>
    <row r="20" spans="1:8" ht="9" customHeight="1" x14ac:dyDescent="0.2">
      <c r="A20" s="206" t="s">
        <v>63</v>
      </c>
      <c r="B20" s="216" t="s">
        <v>64</v>
      </c>
      <c r="C20" s="217"/>
      <c r="D20" s="90"/>
      <c r="E20" s="208">
        <f t="shared" ref="E20:E25" si="0">D20*$E$10</f>
        <v>0</v>
      </c>
      <c r="F20" s="186"/>
      <c r="G20" s="90"/>
      <c r="H20" s="208">
        <f t="shared" ref="H20:H25" si="1">G20*$H$10</f>
        <v>0</v>
      </c>
    </row>
    <row r="21" spans="1:8" x14ac:dyDescent="0.2">
      <c r="A21" s="206" t="s">
        <v>65</v>
      </c>
      <c r="B21" s="207" t="s">
        <v>66</v>
      </c>
      <c r="C21" s="195"/>
      <c r="D21" s="90"/>
      <c r="E21" s="208">
        <f t="shared" si="0"/>
        <v>0</v>
      </c>
      <c r="F21" s="186"/>
      <c r="G21" s="90"/>
      <c r="H21" s="208">
        <f t="shared" si="1"/>
        <v>0</v>
      </c>
    </row>
    <row r="22" spans="1:8" x14ac:dyDescent="0.2">
      <c r="A22" s="206" t="s">
        <v>67</v>
      </c>
      <c r="B22" s="207" t="s">
        <v>68</v>
      </c>
      <c r="C22" s="195"/>
      <c r="D22" s="90"/>
      <c r="E22" s="208">
        <f t="shared" si="0"/>
        <v>0</v>
      </c>
      <c r="F22" s="186"/>
      <c r="G22" s="90"/>
      <c r="H22" s="208">
        <f t="shared" si="1"/>
        <v>0</v>
      </c>
    </row>
    <row r="23" spans="1:8" x14ac:dyDescent="0.2">
      <c r="A23" s="206" t="s">
        <v>69</v>
      </c>
      <c r="B23" s="210" t="s">
        <v>70</v>
      </c>
      <c r="C23" s="211"/>
      <c r="D23" s="90"/>
      <c r="E23" s="208">
        <f t="shared" si="0"/>
        <v>0</v>
      </c>
      <c r="F23" s="186"/>
      <c r="G23" s="90"/>
      <c r="H23" s="208">
        <f t="shared" si="1"/>
        <v>0</v>
      </c>
    </row>
    <row r="24" spans="1:8" x14ac:dyDescent="0.2">
      <c r="A24" s="197" t="s">
        <v>71</v>
      </c>
      <c r="B24" s="207" t="s">
        <v>72</v>
      </c>
      <c r="C24" s="218"/>
      <c r="D24" s="90"/>
      <c r="E24" s="219">
        <f t="shared" si="0"/>
        <v>0</v>
      </c>
      <c r="F24" s="186"/>
      <c r="G24" s="90"/>
      <c r="H24" s="208">
        <f t="shared" si="1"/>
        <v>0</v>
      </c>
    </row>
    <row r="25" spans="1:8" x14ac:dyDescent="0.2">
      <c r="A25" s="206" t="s">
        <v>73</v>
      </c>
      <c r="B25" s="216" t="s">
        <v>74</v>
      </c>
      <c r="C25" s="217"/>
      <c r="D25" s="220">
        <f>SUM(D20:D24)*D18</f>
        <v>0</v>
      </c>
      <c r="E25" s="208">
        <f t="shared" si="0"/>
        <v>0</v>
      </c>
      <c r="F25" s="186"/>
      <c r="G25" s="220">
        <f>SUM(G20:G24)*G18</f>
        <v>0</v>
      </c>
      <c r="H25" s="208">
        <f t="shared" si="1"/>
        <v>0</v>
      </c>
    </row>
    <row r="26" spans="1:8" ht="15" customHeight="1" x14ac:dyDescent="0.2">
      <c r="A26" s="206"/>
      <c r="B26" s="212" t="s">
        <v>75</v>
      </c>
      <c r="C26" s="211"/>
      <c r="D26" s="221">
        <f>SUM(D20:D25)</f>
        <v>0</v>
      </c>
      <c r="E26" s="222">
        <f>SUM(E20:E25)</f>
        <v>0</v>
      </c>
      <c r="F26" s="186"/>
      <c r="G26" s="221">
        <f>SUM(G20:G25)</f>
        <v>0</v>
      </c>
      <c r="H26" s="222">
        <f>SUM(H20:H25)</f>
        <v>0</v>
      </c>
    </row>
    <row r="27" spans="1:8" ht="15" customHeight="1" x14ac:dyDescent="0.2">
      <c r="A27" s="215" t="s">
        <v>76</v>
      </c>
      <c r="B27" s="202" t="s">
        <v>77</v>
      </c>
      <c r="C27" s="198"/>
      <c r="D27" s="203"/>
      <c r="E27" s="204"/>
      <c r="F27" s="186"/>
      <c r="G27" s="205"/>
      <c r="H27" s="204"/>
    </row>
    <row r="28" spans="1:8" x14ac:dyDescent="0.2">
      <c r="A28" s="206" t="s">
        <v>78</v>
      </c>
      <c r="B28" s="216" t="s">
        <v>79</v>
      </c>
      <c r="C28" s="217"/>
      <c r="D28" s="90"/>
      <c r="E28" s="208">
        <f>D28*$E$10</f>
        <v>0</v>
      </c>
      <c r="F28" s="186"/>
      <c r="G28" s="90"/>
      <c r="H28" s="208">
        <f t="shared" ref="H28:H32" si="2">G28*$H$10</f>
        <v>0</v>
      </c>
    </row>
    <row r="29" spans="1:8" x14ac:dyDescent="0.2">
      <c r="A29" s="206" t="s">
        <v>80</v>
      </c>
      <c r="B29" s="207" t="s">
        <v>81</v>
      </c>
      <c r="C29" s="195"/>
      <c r="D29" s="90"/>
      <c r="E29" s="208">
        <f>D29*$E$10</f>
        <v>0</v>
      </c>
      <c r="F29" s="186"/>
      <c r="G29" s="90"/>
      <c r="H29" s="208">
        <f t="shared" si="2"/>
        <v>0</v>
      </c>
    </row>
    <row r="30" spans="1:8" x14ac:dyDescent="0.2">
      <c r="A30" s="206" t="s">
        <v>82</v>
      </c>
      <c r="B30" s="207" t="s">
        <v>83</v>
      </c>
      <c r="C30" s="195"/>
      <c r="D30" s="90"/>
      <c r="E30" s="208">
        <f>D30*$E$10</f>
        <v>0</v>
      </c>
      <c r="F30" s="186"/>
      <c r="G30" s="90"/>
      <c r="H30" s="208">
        <f t="shared" si="2"/>
        <v>0</v>
      </c>
    </row>
    <row r="31" spans="1:8" x14ac:dyDescent="0.2">
      <c r="A31" s="206" t="s">
        <v>84</v>
      </c>
      <c r="B31" s="207" t="s">
        <v>85</v>
      </c>
      <c r="C31" s="195"/>
      <c r="D31" s="90"/>
      <c r="E31" s="208">
        <f>D31*$E$10</f>
        <v>0</v>
      </c>
      <c r="F31" s="186"/>
      <c r="G31" s="90"/>
      <c r="H31" s="208">
        <f t="shared" si="2"/>
        <v>0</v>
      </c>
    </row>
    <row r="32" spans="1:8" x14ac:dyDescent="0.2">
      <c r="A32" s="206" t="s">
        <v>163</v>
      </c>
      <c r="B32" s="210" t="s">
        <v>164</v>
      </c>
      <c r="C32" s="211"/>
      <c r="D32" s="90"/>
      <c r="E32" s="208">
        <f>D32*$E$10</f>
        <v>0</v>
      </c>
      <c r="F32" s="186"/>
      <c r="G32" s="90"/>
      <c r="H32" s="208">
        <f t="shared" si="2"/>
        <v>0</v>
      </c>
    </row>
    <row r="33" spans="1:8" ht="15" customHeight="1" x14ac:dyDescent="0.2">
      <c r="A33" s="206"/>
      <c r="B33" s="212" t="s">
        <v>86</v>
      </c>
      <c r="C33" s="211"/>
      <c r="D33" s="221">
        <f>SUM(D28:D32)</f>
        <v>0</v>
      </c>
      <c r="E33" s="222">
        <f>SUM(E28:E32)</f>
        <v>0</v>
      </c>
      <c r="F33" s="186"/>
      <c r="G33" s="221">
        <f>SUM(G28:G32)</f>
        <v>0</v>
      </c>
      <c r="H33" s="222">
        <f>SUM(H28:H32)</f>
        <v>0</v>
      </c>
    </row>
    <row r="34" spans="1:8" ht="15" customHeight="1" x14ac:dyDescent="0.2">
      <c r="A34" s="215" t="s">
        <v>87</v>
      </c>
      <c r="B34" s="202" t="s">
        <v>88</v>
      </c>
      <c r="C34" s="198"/>
      <c r="D34" s="203"/>
      <c r="E34" s="204"/>
      <c r="F34" s="186"/>
      <c r="G34" s="205"/>
      <c r="H34" s="204"/>
    </row>
    <row r="35" spans="1:8" x14ac:dyDescent="0.2">
      <c r="A35" s="206" t="s">
        <v>89</v>
      </c>
      <c r="B35" s="216" t="s">
        <v>90</v>
      </c>
      <c r="C35" s="217"/>
      <c r="D35" s="90"/>
      <c r="E35" s="208">
        <f>D35*$E$10</f>
        <v>0</v>
      </c>
      <c r="F35" s="186"/>
      <c r="G35" s="90"/>
      <c r="H35" s="208">
        <f t="shared" ref="H35:H39" si="3">G35*$H$10</f>
        <v>0</v>
      </c>
    </row>
    <row r="36" spans="1:8" x14ac:dyDescent="0.2">
      <c r="A36" s="206" t="s">
        <v>91</v>
      </c>
      <c r="B36" s="207" t="s">
        <v>92</v>
      </c>
      <c r="C36" s="195"/>
      <c r="D36" s="90"/>
      <c r="E36" s="208">
        <f>D36*$E$10</f>
        <v>0</v>
      </c>
      <c r="F36" s="186"/>
      <c r="G36" s="90"/>
      <c r="H36" s="208">
        <f t="shared" si="3"/>
        <v>0</v>
      </c>
    </row>
    <row r="37" spans="1:8" x14ac:dyDescent="0.2">
      <c r="A37" s="206" t="s">
        <v>93</v>
      </c>
      <c r="B37" s="207" t="s">
        <v>94</v>
      </c>
      <c r="C37" s="195"/>
      <c r="D37" s="90"/>
      <c r="E37" s="208">
        <f>D37*$E$10</f>
        <v>0</v>
      </c>
      <c r="F37" s="186"/>
      <c r="G37" s="90"/>
      <c r="H37" s="208">
        <f t="shared" si="3"/>
        <v>0</v>
      </c>
    </row>
    <row r="38" spans="1:8" x14ac:dyDescent="0.2">
      <c r="A38" s="206" t="s">
        <v>95</v>
      </c>
      <c r="B38" s="207" t="s">
        <v>96</v>
      </c>
      <c r="C38" s="195"/>
      <c r="D38" s="90"/>
      <c r="E38" s="208">
        <f>D38*$E$10</f>
        <v>0</v>
      </c>
      <c r="F38" s="186"/>
      <c r="G38" s="90"/>
      <c r="H38" s="208">
        <f t="shared" si="3"/>
        <v>0</v>
      </c>
    </row>
    <row r="39" spans="1:8" x14ac:dyDescent="0.2">
      <c r="A39" s="206" t="s">
        <v>97</v>
      </c>
      <c r="B39" s="207" t="s">
        <v>98</v>
      </c>
      <c r="C39" s="195"/>
      <c r="D39" s="90"/>
      <c r="E39" s="208">
        <f>D39*$E$10</f>
        <v>0</v>
      </c>
      <c r="F39" s="186"/>
      <c r="G39" s="90"/>
      <c r="H39" s="208">
        <f t="shared" si="3"/>
        <v>0</v>
      </c>
    </row>
    <row r="40" spans="1:8" ht="15" customHeight="1" x14ac:dyDescent="0.2">
      <c r="A40" s="206"/>
      <c r="B40" s="212" t="s">
        <v>99</v>
      </c>
      <c r="C40" s="211"/>
      <c r="D40" s="221">
        <f>SUM(D35:D39)</f>
        <v>0</v>
      </c>
      <c r="E40" s="222">
        <f>SUM(E35:E39)</f>
        <v>0</v>
      </c>
      <c r="F40" s="186"/>
      <c r="G40" s="221">
        <f>SUM(G35:G39)</f>
        <v>0</v>
      </c>
      <c r="H40" s="222">
        <f>SUM(H35:H39)</f>
        <v>0</v>
      </c>
    </row>
    <row r="41" spans="1:8" ht="15" customHeight="1" x14ac:dyDescent="0.2">
      <c r="A41" s="215" t="s">
        <v>100</v>
      </c>
      <c r="B41" s="202" t="s">
        <v>101</v>
      </c>
      <c r="C41" s="198"/>
      <c r="D41" s="203"/>
      <c r="E41" s="204"/>
      <c r="F41" s="186"/>
      <c r="G41" s="205"/>
      <c r="H41" s="204"/>
    </row>
    <row r="42" spans="1:8" x14ac:dyDescent="0.2">
      <c r="A42" s="206" t="s">
        <v>102</v>
      </c>
      <c r="B42" s="216" t="s">
        <v>103</v>
      </c>
      <c r="C42" s="217"/>
      <c r="D42" s="90"/>
      <c r="E42" s="208">
        <f>D42*$E$10</f>
        <v>0</v>
      </c>
      <c r="F42" s="186"/>
      <c r="G42" s="90"/>
      <c r="H42" s="208">
        <f t="shared" ref="H42:H45" si="4">G42*$H$10</f>
        <v>0</v>
      </c>
    </row>
    <row r="43" spans="1:8" x14ac:dyDescent="0.2">
      <c r="A43" s="206" t="s">
        <v>104</v>
      </c>
      <c r="B43" s="207" t="s">
        <v>105</v>
      </c>
      <c r="C43" s="195"/>
      <c r="D43" s="90"/>
      <c r="E43" s="208">
        <f>D43*$E$10</f>
        <v>0</v>
      </c>
      <c r="F43" s="186"/>
      <c r="G43" s="90"/>
      <c r="H43" s="208">
        <f t="shared" si="4"/>
        <v>0</v>
      </c>
    </row>
    <row r="44" spans="1:8" x14ac:dyDescent="0.2">
      <c r="A44" s="206" t="s">
        <v>106</v>
      </c>
      <c r="B44" s="207" t="s">
        <v>107</v>
      </c>
      <c r="C44" s="195"/>
      <c r="D44" s="90"/>
      <c r="E44" s="208">
        <f>D44*$E$10</f>
        <v>0</v>
      </c>
      <c r="F44" s="186"/>
      <c r="G44" s="90"/>
      <c r="H44" s="208">
        <f t="shared" si="4"/>
        <v>0</v>
      </c>
    </row>
    <row r="45" spans="1:8" x14ac:dyDescent="0.2">
      <c r="A45" s="206" t="s">
        <v>108</v>
      </c>
      <c r="B45" s="207" t="s">
        <v>109</v>
      </c>
      <c r="C45" s="195"/>
      <c r="D45" s="90"/>
      <c r="E45" s="208">
        <f>D45*$E$10</f>
        <v>0</v>
      </c>
      <c r="F45" s="186"/>
      <c r="G45" s="90"/>
      <c r="H45" s="208">
        <f t="shared" si="4"/>
        <v>0</v>
      </c>
    </row>
    <row r="46" spans="1:8" ht="15" customHeight="1" x14ac:dyDescent="0.2">
      <c r="A46" s="206"/>
      <c r="B46" s="202" t="s">
        <v>110</v>
      </c>
      <c r="C46" s="195"/>
      <c r="D46" s="221">
        <f>SUM(D42:D45)</f>
        <v>0</v>
      </c>
      <c r="E46" s="222">
        <f>SUM(E42:E45)</f>
        <v>0</v>
      </c>
      <c r="F46" s="186"/>
      <c r="G46" s="221">
        <f>SUM(G42:G45)</f>
        <v>0</v>
      </c>
      <c r="H46" s="222">
        <f>SUM(H42:H45)</f>
        <v>0</v>
      </c>
    </row>
    <row r="47" spans="1:8" ht="15" customHeight="1" x14ac:dyDescent="0.2">
      <c r="A47" s="201" t="s">
        <v>111</v>
      </c>
      <c r="B47" s="202" t="s">
        <v>112</v>
      </c>
      <c r="C47" s="223"/>
      <c r="D47" s="221">
        <f>D18+D26+D33+D40+D46</f>
        <v>0</v>
      </c>
      <c r="E47" s="222">
        <f>E18+E26+E33+E40+E46</f>
        <v>0</v>
      </c>
      <c r="F47" s="186"/>
      <c r="G47" s="221">
        <f>G18+G26+G33+G40+G46</f>
        <v>0</v>
      </c>
      <c r="H47" s="222">
        <f>H18+H26+H33+H40+H46</f>
        <v>0</v>
      </c>
    </row>
    <row r="48" spans="1:8" x14ac:dyDescent="0.2">
      <c r="A48" s="206" t="s">
        <v>113</v>
      </c>
      <c r="B48" s="207" t="s">
        <v>114</v>
      </c>
      <c r="C48" s="195"/>
      <c r="D48" s="90"/>
      <c r="E48" s="208">
        <f>D48*$E$10</f>
        <v>0</v>
      </c>
      <c r="F48" s="186"/>
      <c r="G48" s="90"/>
      <c r="H48" s="208">
        <f>G48*$E$10</f>
        <v>0</v>
      </c>
    </row>
    <row r="49" spans="1:9" ht="15" customHeight="1" x14ac:dyDescent="0.2">
      <c r="A49" s="224" t="s">
        <v>115</v>
      </c>
      <c r="B49" s="212" t="s">
        <v>116</v>
      </c>
      <c r="C49" s="225"/>
      <c r="D49" s="221">
        <f>D47+D48</f>
        <v>0</v>
      </c>
      <c r="E49" s="222">
        <f>E47+E48</f>
        <v>0</v>
      </c>
      <c r="F49" s="186"/>
      <c r="G49" s="221">
        <f>G47+G48</f>
        <v>0</v>
      </c>
      <c r="H49" s="222">
        <f>H47+H48</f>
        <v>0</v>
      </c>
    </row>
    <row r="50" spans="1:9" ht="6.75" customHeight="1" x14ac:dyDescent="0.2">
      <c r="A50" s="197"/>
      <c r="B50" s="218"/>
      <c r="C50" s="218"/>
      <c r="D50" s="226"/>
      <c r="E50" s="219"/>
      <c r="F50" s="186"/>
      <c r="G50" s="227"/>
      <c r="H50" s="219"/>
    </row>
    <row r="51" spans="1:9" ht="15" customHeight="1" x14ac:dyDescent="0.2">
      <c r="A51" s="215" t="s">
        <v>117</v>
      </c>
      <c r="B51" s="198"/>
      <c r="C51" s="223"/>
      <c r="D51" s="199">
        <f>D10+D49</f>
        <v>1</v>
      </c>
      <c r="E51" s="222">
        <f>E10+E49</f>
        <v>0</v>
      </c>
      <c r="F51" s="186"/>
      <c r="G51" s="199">
        <f>G10+G49</f>
        <v>1</v>
      </c>
      <c r="H51" s="222">
        <f>H10+H49</f>
        <v>0</v>
      </c>
    </row>
    <row r="52" spans="1:9" ht="6.75" customHeight="1" x14ac:dyDescent="0.2">
      <c r="A52" s="197"/>
      <c r="B52" s="218"/>
      <c r="C52" s="218"/>
      <c r="D52" s="226"/>
      <c r="E52" s="219"/>
      <c r="F52" s="186"/>
      <c r="G52" s="227"/>
      <c r="H52" s="219"/>
    </row>
    <row r="53" spans="1:9" ht="15" customHeight="1" x14ac:dyDescent="0.2">
      <c r="A53" s="215" t="s">
        <v>118</v>
      </c>
      <c r="B53" s="198"/>
      <c r="C53" s="223"/>
      <c r="D53" s="311" t="str">
        <f>IF(E51=0,"",(E10+E18+E26+E42)/E51)</f>
        <v/>
      </c>
      <c r="E53" s="312"/>
      <c r="F53" s="186"/>
      <c r="G53" s="311" t="str">
        <f>IF(H51=0,"",(H10+H18+H26+H42)/H51)</f>
        <v/>
      </c>
      <c r="H53" s="312"/>
    </row>
    <row r="54" spans="1:9" ht="6.75" customHeight="1" x14ac:dyDescent="0.2">
      <c r="A54" s="197"/>
      <c r="B54" s="198"/>
      <c r="C54" s="198"/>
      <c r="D54" s="1"/>
      <c r="E54" s="2"/>
      <c r="F54" s="186"/>
      <c r="G54" s="48"/>
      <c r="H54" s="2"/>
    </row>
    <row r="55" spans="1:9" ht="15" customHeight="1" x14ac:dyDescent="0.2">
      <c r="A55" s="215" t="s">
        <v>119</v>
      </c>
      <c r="B55" s="198"/>
      <c r="C55" s="223"/>
      <c r="D55" s="92">
        <v>0.3</v>
      </c>
      <c r="E55" s="89"/>
      <c r="F55" s="228"/>
      <c r="G55" s="92">
        <v>0.3</v>
      </c>
      <c r="H55" s="89"/>
    </row>
    <row r="56" spans="1:9" ht="6.75" customHeight="1" x14ac:dyDescent="0.2">
      <c r="A56" s="197"/>
      <c r="B56" s="198"/>
      <c r="C56" s="198"/>
      <c r="D56" s="100"/>
      <c r="E56" s="101"/>
      <c r="F56" s="228"/>
      <c r="G56" s="102"/>
      <c r="H56" s="101"/>
    </row>
    <row r="57" spans="1:9" ht="15" customHeight="1" thickBot="1" x14ac:dyDescent="0.25">
      <c r="A57" s="229" t="s">
        <v>120</v>
      </c>
      <c r="B57" s="230"/>
      <c r="C57" s="231"/>
      <c r="D57" s="103">
        <v>0.8</v>
      </c>
      <c r="E57" s="104"/>
      <c r="F57" s="228"/>
      <c r="G57" s="103">
        <v>0.8</v>
      </c>
      <c r="H57" s="104"/>
    </row>
    <row r="58" spans="1:9" ht="15" customHeight="1" thickTop="1" x14ac:dyDescent="0.2">
      <c r="A58" s="232"/>
      <c r="B58" s="186"/>
      <c r="C58" s="186"/>
      <c r="D58" s="188"/>
      <c r="E58" s="189"/>
      <c r="F58" s="186"/>
      <c r="G58" s="186"/>
      <c r="H58" s="186"/>
    </row>
    <row r="59" spans="1:9" ht="15" customHeight="1" x14ac:dyDescent="0.2">
      <c r="A59" s="313" t="s">
        <v>355</v>
      </c>
      <c r="B59" s="313"/>
      <c r="C59" s="313"/>
      <c r="D59" s="313"/>
      <c r="E59" s="313"/>
      <c r="F59" s="313"/>
      <c r="G59" s="313"/>
      <c r="H59" s="313"/>
    </row>
    <row r="60" spans="1:9" ht="15" customHeight="1" x14ac:dyDescent="0.2">
      <c r="A60" s="234"/>
      <c r="B60" s="234"/>
      <c r="C60" s="50" t="s">
        <v>166</v>
      </c>
      <c r="D60" s="92">
        <v>1</v>
      </c>
      <c r="E60" s="234"/>
      <c r="F60" s="234"/>
      <c r="G60" s="92"/>
      <c r="H60" s="186"/>
      <c r="I60" s="51"/>
    </row>
    <row r="61" spans="1:9" x14ac:dyDescent="0.2">
      <c r="A61" s="234"/>
      <c r="B61" s="186"/>
      <c r="C61" s="186"/>
      <c r="D61" s="188"/>
      <c r="E61" s="189"/>
      <c r="F61" s="186"/>
      <c r="G61" s="186"/>
      <c r="H61" s="186"/>
    </row>
    <row r="62" spans="1:9" ht="15" customHeight="1" x14ac:dyDescent="0.2">
      <c r="A62" s="234"/>
      <c r="B62" s="186"/>
      <c r="C62" s="50" t="s">
        <v>117</v>
      </c>
      <c r="D62" s="188"/>
      <c r="E62" s="235"/>
      <c r="F62" s="186"/>
      <c r="G62" s="186"/>
      <c r="H62" s="186"/>
    </row>
    <row r="63" spans="1:9" ht="15" customHeight="1" x14ac:dyDescent="0.2">
      <c r="A63" s="234"/>
      <c r="B63" s="186"/>
      <c r="C63" s="50" t="s">
        <v>119</v>
      </c>
      <c r="D63" s="188"/>
      <c r="E63" s="105"/>
      <c r="F63" s="186"/>
      <c r="G63" s="186"/>
      <c r="H63" s="186"/>
    </row>
    <row r="64" spans="1:9" ht="15" customHeight="1" x14ac:dyDescent="0.2">
      <c r="A64" s="234"/>
      <c r="B64" s="186"/>
      <c r="C64" s="50" t="s">
        <v>167</v>
      </c>
      <c r="D64" s="188"/>
      <c r="E64" s="105"/>
      <c r="F64" s="186"/>
      <c r="G64" s="186"/>
      <c r="H64" s="186"/>
    </row>
    <row r="65" spans="1:8" ht="15" customHeight="1" x14ac:dyDescent="0.2">
      <c r="A65" s="186"/>
      <c r="B65" s="186"/>
      <c r="C65" s="186"/>
      <c r="D65" s="186"/>
      <c r="E65" s="186"/>
      <c r="F65" s="186"/>
      <c r="G65" s="186"/>
      <c r="H65" s="186"/>
    </row>
    <row r="66" spans="1:8" x14ac:dyDescent="0.2">
      <c r="A66" s="234"/>
      <c r="B66" s="186"/>
      <c r="C66" s="186"/>
      <c r="D66" s="188"/>
      <c r="E66" s="189"/>
      <c r="F66" s="186"/>
      <c r="G66" s="186"/>
      <c r="H66" s="186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1"/>
  <sheetViews>
    <sheetView showGridLines="0" showZeros="0" topLeftCell="B1" zoomScale="70" zoomScaleNormal="70" zoomScalePageLayoutView="88" workbookViewId="0">
      <selection activeCell="I30" sqref="I30"/>
    </sheetView>
  </sheetViews>
  <sheetFormatPr baseColWidth="10" defaultColWidth="11.42578125" defaultRowHeight="26.1" customHeight="1" x14ac:dyDescent="0.2"/>
  <cols>
    <col min="1" max="1" width="39.85546875" style="131" hidden="1" customWidth="1"/>
    <col min="2" max="2" width="10.7109375" style="118" customWidth="1"/>
    <col min="3" max="3" width="34" style="131" bestFit="1" customWidth="1"/>
    <col min="4" max="4" width="19.28515625" style="131" customWidth="1"/>
    <col min="5" max="5" width="16.7109375" style="131" customWidth="1"/>
    <col min="6" max="6" width="14.7109375" style="149" customWidth="1"/>
    <col min="7" max="7" width="21.140625" style="149" customWidth="1"/>
    <col min="8" max="8" width="12.85546875" style="99" customWidth="1"/>
    <col min="9" max="9" width="18.85546875" style="146" customWidth="1"/>
    <col min="10" max="10" width="13.7109375" style="131" customWidth="1"/>
    <col min="11" max="11" width="16.28515625" style="131" customWidth="1"/>
    <col min="12" max="12" width="13.42578125" style="131" customWidth="1"/>
    <col min="13" max="13" width="12" style="131" bestFit="1" customWidth="1"/>
    <col min="14" max="14" width="17.42578125" style="131" customWidth="1"/>
    <col min="15" max="15" width="9" style="131" customWidth="1"/>
    <col min="16" max="16" width="13.85546875" style="131" customWidth="1"/>
    <col min="17" max="17" width="12.42578125" style="131" customWidth="1"/>
    <col min="18" max="18" width="17.85546875" style="131" customWidth="1"/>
    <col min="19" max="20" width="13.42578125" style="131" customWidth="1"/>
    <col min="21" max="16384" width="11.42578125" style="131"/>
  </cols>
  <sheetData>
    <row r="1" spans="1:19" ht="26.1" customHeight="1" x14ac:dyDescent="0.2">
      <c r="C1" s="119" t="s">
        <v>0</v>
      </c>
      <c r="D1" s="132" t="s">
        <v>233</v>
      </c>
      <c r="E1" s="96"/>
      <c r="G1" s="97"/>
      <c r="H1" s="121"/>
      <c r="I1" s="97"/>
    </row>
    <row r="2" spans="1:19" ht="26.1" customHeight="1" x14ac:dyDescent="0.2">
      <c r="D2" s="133"/>
      <c r="E2" s="123"/>
    </row>
    <row r="3" spans="1:19" ht="26.1" customHeight="1" x14ac:dyDescent="0.2">
      <c r="C3" s="124" t="s">
        <v>1</v>
      </c>
      <c r="D3" s="132" t="s">
        <v>193</v>
      </c>
      <c r="E3" s="96"/>
      <c r="G3" s="97"/>
      <c r="H3" s="121"/>
      <c r="I3" s="97"/>
    </row>
    <row r="4" spans="1:19" ht="26.1" customHeight="1" x14ac:dyDescent="0.2">
      <c r="C4" s="124" t="s">
        <v>2</v>
      </c>
      <c r="D4" s="132" t="s">
        <v>352</v>
      </c>
      <c r="E4" s="98">
        <v>227</v>
      </c>
      <c r="G4" s="97"/>
      <c r="H4" s="121"/>
      <c r="I4" s="97"/>
    </row>
    <row r="5" spans="1:19" ht="26.1" customHeight="1" x14ac:dyDescent="0.2">
      <c r="D5" s="122"/>
    </row>
    <row r="6" spans="1:19" ht="26.1" customHeight="1" x14ac:dyDescent="0.2">
      <c r="C6" s="124" t="s">
        <v>3</v>
      </c>
      <c r="D6" s="120"/>
      <c r="E6" s="125"/>
      <c r="G6" s="124"/>
      <c r="H6" s="314"/>
      <c r="I6" s="314"/>
      <c r="L6" s="126"/>
      <c r="M6" s="126"/>
      <c r="S6" s="126"/>
    </row>
    <row r="7" spans="1:19" ht="35.1" customHeight="1" x14ac:dyDescent="0.2">
      <c r="K7" s="315" t="s">
        <v>168</v>
      </c>
      <c r="L7" s="316"/>
      <c r="M7" s="316"/>
      <c r="N7" s="316"/>
      <c r="O7" s="317"/>
      <c r="P7" s="315" t="s">
        <v>174</v>
      </c>
      <c r="Q7" s="316"/>
      <c r="R7" s="316"/>
      <c r="S7" s="317"/>
    </row>
    <row r="8" spans="1:19" ht="60.95" customHeight="1" x14ac:dyDescent="0.2">
      <c r="B8" s="139" t="s">
        <v>4</v>
      </c>
      <c r="C8" s="140" t="s">
        <v>190</v>
      </c>
      <c r="D8" s="140" t="s">
        <v>188</v>
      </c>
      <c r="E8" s="140" t="s">
        <v>5</v>
      </c>
      <c r="F8" s="141" t="s">
        <v>6</v>
      </c>
      <c r="G8" s="141" t="s">
        <v>178</v>
      </c>
      <c r="H8" s="142" t="s">
        <v>7</v>
      </c>
      <c r="I8" s="141" t="s">
        <v>144</v>
      </c>
      <c r="J8" s="143" t="s">
        <v>171</v>
      </c>
      <c r="K8" s="143" t="s">
        <v>177</v>
      </c>
      <c r="L8" s="143" t="s">
        <v>169</v>
      </c>
      <c r="M8" s="143" t="s">
        <v>9</v>
      </c>
      <c r="N8" s="143" t="s">
        <v>170</v>
      </c>
      <c r="O8" s="143" t="s">
        <v>165</v>
      </c>
      <c r="P8" s="144" t="s">
        <v>172</v>
      </c>
      <c r="Q8" s="144" t="s">
        <v>173</v>
      </c>
      <c r="R8" s="144" t="s">
        <v>170</v>
      </c>
      <c r="S8" s="144" t="s">
        <v>165</v>
      </c>
    </row>
    <row r="9" spans="1:19" ht="29.1" customHeight="1" x14ac:dyDescent="0.2">
      <c r="A9" s="131" t="str">
        <f>CONCATENATE(C8,F8)</f>
        <v>RaumbezeichnungReinigungs- gruppe</v>
      </c>
      <c r="B9" s="145">
        <v>1</v>
      </c>
      <c r="C9" s="147" t="s">
        <v>194</v>
      </c>
      <c r="D9" s="180" t="s">
        <v>195</v>
      </c>
      <c r="E9" s="147"/>
      <c r="F9" s="178" t="s">
        <v>241</v>
      </c>
      <c r="G9" s="180" t="s">
        <v>196</v>
      </c>
      <c r="H9" s="179">
        <v>5.84</v>
      </c>
      <c r="I9" s="148" t="s">
        <v>14</v>
      </c>
      <c r="J9" s="134">
        <f>IF(I9=0,0,VLOOKUP(I9,Reinigungsturnus!$A$5:$C$20,3,FALSE)*H9/12)</f>
        <v>25.306666666666668</v>
      </c>
      <c r="K9" s="135"/>
      <c r="L9" s="136"/>
      <c r="M9" s="137"/>
      <c r="N9" s="137"/>
      <c r="O9" s="138"/>
      <c r="P9" s="135"/>
      <c r="Q9" s="136"/>
      <c r="R9" s="137"/>
      <c r="S9" s="138">
        <f>VALUE('SVS GR'!$E$62)</f>
        <v>0</v>
      </c>
    </row>
    <row r="10" spans="1:19" s="146" customFormat="1" ht="29.1" customHeight="1" x14ac:dyDescent="0.2">
      <c r="B10" s="145">
        <v>2</v>
      </c>
      <c r="C10" s="147" t="s">
        <v>197</v>
      </c>
      <c r="D10" s="180" t="s">
        <v>195</v>
      </c>
      <c r="E10" s="147"/>
      <c r="F10" s="178" t="s">
        <v>241</v>
      </c>
      <c r="G10" s="180" t="s">
        <v>196</v>
      </c>
      <c r="H10" s="179">
        <v>14.7</v>
      </c>
      <c r="I10" s="148" t="s">
        <v>14</v>
      </c>
      <c r="J10" s="134">
        <f>IF(I10=0,0,VLOOKUP(I10,Reinigungsturnus!$A$5:$C$20,3,FALSE)*H10/12)</f>
        <v>63.699999999999996</v>
      </c>
      <c r="K10" s="135"/>
      <c r="L10" s="136"/>
      <c r="M10" s="137"/>
      <c r="N10" s="137"/>
      <c r="O10" s="138"/>
      <c r="P10" s="135"/>
      <c r="Q10" s="136"/>
      <c r="R10" s="137"/>
      <c r="S10" s="138">
        <f>VALUE('SVS GR'!$E$62)</f>
        <v>0</v>
      </c>
    </row>
    <row r="11" spans="1:19" s="146" customFormat="1" ht="29.1" customHeight="1" x14ac:dyDescent="0.2">
      <c r="B11" s="145">
        <v>3</v>
      </c>
      <c r="C11" s="147" t="s">
        <v>198</v>
      </c>
      <c r="D11" s="180" t="s">
        <v>199</v>
      </c>
      <c r="E11" s="147"/>
      <c r="F11" s="178" t="s">
        <v>241</v>
      </c>
      <c r="G11" s="180" t="s">
        <v>196</v>
      </c>
      <c r="H11" s="179">
        <v>6.5</v>
      </c>
      <c r="I11" s="148" t="s">
        <v>14</v>
      </c>
      <c r="J11" s="134">
        <f>IF(I11=0,0,VLOOKUP(I11,Reinigungsturnus!$A$5:$C$20,3,FALSE)*H11/12)</f>
        <v>28.166666666666668</v>
      </c>
      <c r="K11" s="135"/>
      <c r="L11" s="136"/>
      <c r="M11" s="137"/>
      <c r="N11" s="137"/>
      <c r="O11" s="138"/>
      <c r="P11" s="135"/>
      <c r="Q11" s="136"/>
      <c r="R11" s="137"/>
      <c r="S11" s="138">
        <f>VALUE('SVS GR'!$E$62)</f>
        <v>0</v>
      </c>
    </row>
    <row r="12" spans="1:19" s="146" customFormat="1" ht="29.1" customHeight="1" x14ac:dyDescent="0.2">
      <c r="B12" s="145">
        <v>4</v>
      </c>
      <c r="C12" s="147" t="s">
        <v>194</v>
      </c>
      <c r="D12" s="180" t="s">
        <v>200</v>
      </c>
      <c r="E12" s="147"/>
      <c r="F12" s="178" t="s">
        <v>241</v>
      </c>
      <c r="G12" s="180" t="s">
        <v>196</v>
      </c>
      <c r="H12" s="179">
        <v>7.99</v>
      </c>
      <c r="I12" s="148" t="s">
        <v>14</v>
      </c>
      <c r="J12" s="134">
        <f>IF(I12=0,0,VLOOKUP(I12,Reinigungsturnus!$A$5:$C$20,3,FALSE)*H12/12)</f>
        <v>34.623333333333335</v>
      </c>
      <c r="K12" s="135"/>
      <c r="L12" s="136"/>
      <c r="M12" s="137"/>
      <c r="N12" s="137"/>
      <c r="O12" s="138"/>
      <c r="P12" s="135"/>
      <c r="Q12" s="136"/>
      <c r="R12" s="137"/>
      <c r="S12" s="138">
        <f>VALUE('SVS GR'!$E$62)</f>
        <v>0</v>
      </c>
    </row>
    <row r="13" spans="1:19" s="146" customFormat="1" ht="29.1" customHeight="1" x14ac:dyDescent="0.2">
      <c r="B13" s="145">
        <v>5</v>
      </c>
      <c r="C13" s="147" t="s">
        <v>201</v>
      </c>
      <c r="D13" s="180" t="s">
        <v>200</v>
      </c>
      <c r="E13" s="147"/>
      <c r="F13" s="178" t="s">
        <v>241</v>
      </c>
      <c r="G13" s="180" t="s">
        <v>196</v>
      </c>
      <c r="H13" s="179">
        <v>16.170000000000002</v>
      </c>
      <c r="I13" s="148" t="s">
        <v>14</v>
      </c>
      <c r="J13" s="134">
        <f>IF(I13=0,0,VLOOKUP(I13,Reinigungsturnus!$A$5:$C$20,3,FALSE)*H13/12)</f>
        <v>70.070000000000007</v>
      </c>
      <c r="K13" s="135"/>
      <c r="L13" s="136"/>
      <c r="M13" s="137"/>
      <c r="N13" s="137"/>
      <c r="O13" s="138"/>
      <c r="P13" s="135"/>
      <c r="Q13" s="136"/>
      <c r="R13" s="137"/>
      <c r="S13" s="138">
        <f>VALUE('SVS GR'!$E$62)</f>
        <v>0</v>
      </c>
    </row>
    <row r="14" spans="1:19" s="146" customFormat="1" ht="29.1" customHeight="1" x14ac:dyDescent="0.2">
      <c r="B14" s="145">
        <v>6</v>
      </c>
      <c r="C14" s="147" t="s">
        <v>198</v>
      </c>
      <c r="D14" s="180" t="s">
        <v>202</v>
      </c>
      <c r="E14" s="147"/>
      <c r="F14" s="178" t="s">
        <v>241</v>
      </c>
      <c r="G14" s="180" t="s">
        <v>196</v>
      </c>
      <c r="H14" s="179">
        <v>6.16</v>
      </c>
      <c r="I14" s="148" t="s">
        <v>14</v>
      </c>
      <c r="J14" s="134">
        <f>IF(I14=0,0,VLOOKUP(I14,Reinigungsturnus!$A$5:$C$20,3,FALSE)*H14/12)</f>
        <v>26.693333333333332</v>
      </c>
      <c r="K14" s="135"/>
      <c r="L14" s="136"/>
      <c r="M14" s="137"/>
      <c r="N14" s="137"/>
      <c r="O14" s="138"/>
      <c r="P14" s="135"/>
      <c r="Q14" s="136"/>
      <c r="R14" s="137"/>
      <c r="S14" s="138">
        <f>VALUE('SVS GR'!$E$62)</f>
        <v>0</v>
      </c>
    </row>
    <row r="15" spans="1:19" s="146" customFormat="1" ht="29.1" customHeight="1" x14ac:dyDescent="0.2">
      <c r="B15" s="145">
        <v>7</v>
      </c>
      <c r="C15" s="147" t="s">
        <v>194</v>
      </c>
      <c r="D15" s="180" t="s">
        <v>203</v>
      </c>
      <c r="E15" s="147"/>
      <c r="F15" s="178" t="s">
        <v>241</v>
      </c>
      <c r="G15" s="180" t="s">
        <v>196</v>
      </c>
      <c r="H15" s="179">
        <v>7.07</v>
      </c>
      <c r="I15" s="148" t="s">
        <v>14</v>
      </c>
      <c r="J15" s="134">
        <f>IF(I15=0,0,VLOOKUP(I15,Reinigungsturnus!$A$5:$C$20,3,FALSE)*H15/12)</f>
        <v>30.636666666666667</v>
      </c>
      <c r="K15" s="135"/>
      <c r="L15" s="136"/>
      <c r="M15" s="137"/>
      <c r="N15" s="137"/>
      <c r="O15" s="138"/>
      <c r="P15" s="135"/>
      <c r="Q15" s="136"/>
      <c r="R15" s="137"/>
      <c r="S15" s="138">
        <f>VALUE('SVS GR'!$E$62)</f>
        <v>0</v>
      </c>
    </row>
    <row r="16" spans="1:19" s="146" customFormat="1" ht="29.1" customHeight="1" x14ac:dyDescent="0.2">
      <c r="B16" s="145">
        <v>8</v>
      </c>
      <c r="C16" s="147" t="s">
        <v>204</v>
      </c>
      <c r="D16" s="180" t="s">
        <v>203</v>
      </c>
      <c r="E16" s="147"/>
      <c r="F16" s="178" t="s">
        <v>241</v>
      </c>
      <c r="G16" s="180" t="s">
        <v>196</v>
      </c>
      <c r="H16" s="179">
        <v>8.82</v>
      </c>
      <c r="I16" s="148" t="s">
        <v>11</v>
      </c>
      <c r="J16" s="134">
        <f>IF(I16=0,0,VLOOKUP(I16,Reinigungsturnus!$A$5:$C$20,3,FALSE)*H16/12)</f>
        <v>114.66000000000001</v>
      </c>
      <c r="K16" s="135"/>
      <c r="L16" s="136"/>
      <c r="M16" s="137"/>
      <c r="N16" s="137"/>
      <c r="O16" s="138"/>
      <c r="P16" s="135"/>
      <c r="Q16" s="136"/>
      <c r="R16" s="137"/>
      <c r="S16" s="138">
        <f>VALUE('SVS GR'!$E$62)</f>
        <v>0</v>
      </c>
    </row>
    <row r="17" spans="2:19" s="146" customFormat="1" ht="29.1" customHeight="1" x14ac:dyDescent="0.2">
      <c r="B17" s="145">
        <v>9</v>
      </c>
      <c r="C17" s="147" t="s">
        <v>194</v>
      </c>
      <c r="D17" s="180" t="s">
        <v>205</v>
      </c>
      <c r="E17" s="147"/>
      <c r="F17" s="178" t="s">
        <v>241</v>
      </c>
      <c r="G17" s="180" t="s">
        <v>206</v>
      </c>
      <c r="H17" s="179">
        <v>2.21</v>
      </c>
      <c r="I17" s="272" t="s">
        <v>30</v>
      </c>
      <c r="J17" s="134">
        <f>IF(I17=0,0,VLOOKUP(I17,Reinigungsturnus!$A$5:$C$20,3,FALSE)*H17/12)</f>
        <v>36.833333333333336</v>
      </c>
      <c r="K17" s="135"/>
      <c r="L17" s="136"/>
      <c r="M17" s="137"/>
      <c r="N17" s="137"/>
      <c r="O17" s="138"/>
      <c r="P17" s="135"/>
      <c r="Q17" s="136"/>
      <c r="R17" s="137"/>
      <c r="S17" s="138">
        <f>VALUE('SVS GR'!$E$62)</f>
        <v>0</v>
      </c>
    </row>
    <row r="18" spans="2:19" s="146" customFormat="1" ht="29.1" customHeight="1" x14ac:dyDescent="0.2">
      <c r="B18" s="145">
        <v>10</v>
      </c>
      <c r="C18" s="147" t="s">
        <v>207</v>
      </c>
      <c r="D18" s="180" t="s">
        <v>195</v>
      </c>
      <c r="E18" s="147"/>
      <c r="F18" s="178" t="s">
        <v>240</v>
      </c>
      <c r="G18" s="180" t="s">
        <v>208</v>
      </c>
      <c r="H18" s="179">
        <v>71.42</v>
      </c>
      <c r="I18" s="270" t="s">
        <v>10</v>
      </c>
      <c r="J18" s="134">
        <f>IF(I18=0,0,VLOOKUP(I18,Reinigungsturnus!$A$5:$C$20,3,FALSE)*H18/12)</f>
        <v>618.97333333333336</v>
      </c>
      <c r="K18" s="135"/>
      <c r="L18" s="136"/>
      <c r="M18" s="137"/>
      <c r="N18" s="137"/>
      <c r="O18" s="138"/>
      <c r="P18" s="135"/>
      <c r="Q18" s="136"/>
      <c r="R18" s="137"/>
      <c r="S18" s="138">
        <f>VALUE('SVS GR'!$E$62)</f>
        <v>0</v>
      </c>
    </row>
    <row r="19" spans="2:19" s="146" customFormat="1" ht="29.1" customHeight="1" x14ac:dyDescent="0.2">
      <c r="B19" s="145">
        <v>11</v>
      </c>
      <c r="C19" s="147" t="s">
        <v>209</v>
      </c>
      <c r="D19" s="180" t="s">
        <v>195</v>
      </c>
      <c r="E19" s="147"/>
      <c r="F19" s="178" t="s">
        <v>238</v>
      </c>
      <c r="G19" s="180" t="s">
        <v>206</v>
      </c>
      <c r="H19" s="179">
        <v>7.07</v>
      </c>
      <c r="I19" s="270" t="s">
        <v>10</v>
      </c>
      <c r="J19" s="134">
        <f>IF(I19=0,0,VLOOKUP(I19,Reinigungsturnus!$A$5:$C$20,3,FALSE)*H19/12)</f>
        <v>61.273333333333333</v>
      </c>
      <c r="K19" s="135"/>
      <c r="L19" s="136"/>
      <c r="M19" s="137"/>
      <c r="N19" s="137"/>
      <c r="O19" s="138"/>
      <c r="P19" s="135"/>
      <c r="Q19" s="136"/>
      <c r="R19" s="137"/>
      <c r="S19" s="138">
        <f>VALUE('SVS GR'!$E$62)</f>
        <v>0</v>
      </c>
    </row>
    <row r="20" spans="2:19" s="146" customFormat="1" ht="29.1" customHeight="1" x14ac:dyDescent="0.2">
      <c r="B20" s="145">
        <v>12</v>
      </c>
      <c r="C20" s="147" t="s">
        <v>211</v>
      </c>
      <c r="D20" s="180" t="s">
        <v>195</v>
      </c>
      <c r="E20" s="147"/>
      <c r="F20" s="178" t="s">
        <v>240</v>
      </c>
      <c r="G20" s="180" t="s">
        <v>212</v>
      </c>
      <c r="H20" s="179">
        <v>1.86</v>
      </c>
      <c r="I20" s="270" t="s">
        <v>14</v>
      </c>
      <c r="J20" s="134">
        <f>IF(I20=0,0,VLOOKUP(I20,Reinigungsturnus!$A$5:$C$20,3,FALSE)*H20/12)</f>
        <v>8.06</v>
      </c>
      <c r="K20" s="135"/>
      <c r="L20" s="136"/>
      <c r="M20" s="137"/>
      <c r="N20" s="137"/>
      <c r="O20" s="138"/>
      <c r="P20" s="135"/>
      <c r="Q20" s="136"/>
      <c r="R20" s="137"/>
      <c r="S20" s="138">
        <f>VALUE('SVS GR'!$E$62)</f>
        <v>0</v>
      </c>
    </row>
    <row r="21" spans="2:19" s="146" customFormat="1" ht="29.1" customHeight="1" x14ac:dyDescent="0.2">
      <c r="B21" s="145">
        <v>13</v>
      </c>
      <c r="C21" s="147" t="s">
        <v>213</v>
      </c>
      <c r="D21" s="180" t="s">
        <v>195</v>
      </c>
      <c r="E21" s="147"/>
      <c r="F21" s="178" t="s">
        <v>244</v>
      </c>
      <c r="G21" s="180" t="s">
        <v>208</v>
      </c>
      <c r="H21" s="179">
        <v>15.94</v>
      </c>
      <c r="I21" s="270" t="s">
        <v>34</v>
      </c>
      <c r="J21" s="134">
        <f>IF(I21=0,0,VLOOKUP(I21,Reinigungsturnus!$A$5:$C$20,3,FALSE)*H21/12)</f>
        <v>5.3133333333333335</v>
      </c>
      <c r="K21" s="135"/>
      <c r="L21" s="136"/>
      <c r="M21" s="137"/>
      <c r="N21" s="137"/>
      <c r="O21" s="138"/>
      <c r="P21" s="135"/>
      <c r="Q21" s="136"/>
      <c r="R21" s="137"/>
      <c r="S21" s="138">
        <f>VALUE('SVS GR'!$E$62)</f>
        <v>0</v>
      </c>
    </row>
    <row r="22" spans="2:19" s="146" customFormat="1" ht="29.1" customHeight="1" x14ac:dyDescent="0.2">
      <c r="B22" s="145">
        <v>14</v>
      </c>
      <c r="C22" s="147" t="s">
        <v>210</v>
      </c>
      <c r="D22" s="180" t="s">
        <v>200</v>
      </c>
      <c r="E22" s="147"/>
      <c r="F22" s="178" t="s">
        <v>238</v>
      </c>
      <c r="G22" s="180" t="s">
        <v>206</v>
      </c>
      <c r="H22" s="179">
        <v>22.78</v>
      </c>
      <c r="I22" s="270" t="s">
        <v>14</v>
      </c>
      <c r="J22" s="134">
        <f>IF(I22=0,0,VLOOKUP(I22,Reinigungsturnus!$A$5:$C$20,3,FALSE)*H22/12)</f>
        <v>98.713333333333324</v>
      </c>
      <c r="K22" s="135"/>
      <c r="L22" s="136"/>
      <c r="M22" s="137"/>
      <c r="N22" s="137"/>
      <c r="O22" s="138"/>
      <c r="P22" s="135"/>
      <c r="Q22" s="136"/>
      <c r="R22" s="137"/>
      <c r="S22" s="138">
        <f>VALUE('SVS GR'!$E$62)</f>
        <v>0</v>
      </c>
    </row>
    <row r="23" spans="2:19" s="146" customFormat="1" ht="29.1" customHeight="1" x14ac:dyDescent="0.2">
      <c r="B23" s="145">
        <v>15</v>
      </c>
      <c r="C23" s="147" t="s">
        <v>214</v>
      </c>
      <c r="D23" s="180" t="s">
        <v>200</v>
      </c>
      <c r="E23" s="147"/>
      <c r="F23" s="178" t="s">
        <v>238</v>
      </c>
      <c r="G23" s="180" t="s">
        <v>206</v>
      </c>
      <c r="H23" s="179">
        <v>38.29</v>
      </c>
      <c r="I23" s="270" t="s">
        <v>14</v>
      </c>
      <c r="J23" s="134">
        <f>IF(I23=0,0,VLOOKUP(I23,Reinigungsturnus!$A$5:$C$20,3,FALSE)*H23/12)</f>
        <v>165.92333333333332</v>
      </c>
      <c r="K23" s="135"/>
      <c r="L23" s="136"/>
      <c r="M23" s="137"/>
      <c r="N23" s="137"/>
      <c r="O23" s="138"/>
      <c r="P23" s="135"/>
      <c r="Q23" s="136"/>
      <c r="R23" s="137"/>
      <c r="S23" s="138">
        <f>VALUE('SVS GR'!$E$62)</f>
        <v>0</v>
      </c>
    </row>
    <row r="24" spans="2:19" s="146" customFormat="1" ht="29.1" customHeight="1" x14ac:dyDescent="0.2">
      <c r="B24" s="145">
        <v>16</v>
      </c>
      <c r="C24" s="147" t="s">
        <v>215</v>
      </c>
      <c r="D24" s="180" t="s">
        <v>200</v>
      </c>
      <c r="E24" s="147"/>
      <c r="F24" s="178" t="s">
        <v>240</v>
      </c>
      <c r="G24" s="180" t="s">
        <v>196</v>
      </c>
      <c r="H24" s="179">
        <v>9.15</v>
      </c>
      <c r="I24" s="148" t="s">
        <v>10</v>
      </c>
      <c r="J24" s="134">
        <f>IF(I24=0,0,VLOOKUP(I24,Reinigungsturnus!$A$5:$C$20,3,FALSE)*H24/12)</f>
        <v>79.3</v>
      </c>
      <c r="K24" s="135"/>
      <c r="L24" s="136"/>
      <c r="M24" s="137"/>
      <c r="N24" s="137"/>
      <c r="O24" s="138"/>
      <c r="P24" s="135"/>
      <c r="Q24" s="136"/>
      <c r="R24" s="137"/>
      <c r="S24" s="138">
        <f>VALUE('SVS GR'!$E$62)</f>
        <v>0</v>
      </c>
    </row>
    <row r="25" spans="2:19" s="146" customFormat="1" ht="29.1" customHeight="1" x14ac:dyDescent="0.2">
      <c r="B25" s="145">
        <v>17</v>
      </c>
      <c r="C25" s="147" t="s">
        <v>216</v>
      </c>
      <c r="D25" s="180" t="s">
        <v>200</v>
      </c>
      <c r="E25" s="147"/>
      <c r="F25" s="178" t="s">
        <v>243</v>
      </c>
      <c r="G25" s="180" t="s">
        <v>196</v>
      </c>
      <c r="H25" s="179">
        <v>28.63</v>
      </c>
      <c r="I25" s="148" t="s">
        <v>10</v>
      </c>
      <c r="J25" s="134">
        <f>IF(I25=0,0,VLOOKUP(I25,Reinigungsturnus!$A$5:$C$20,3,FALSE)*H25/12)</f>
        <v>248.12666666666667</v>
      </c>
      <c r="K25" s="135"/>
      <c r="L25" s="136"/>
      <c r="M25" s="137"/>
      <c r="N25" s="137"/>
      <c r="O25" s="138"/>
      <c r="P25" s="135"/>
      <c r="Q25" s="136"/>
      <c r="R25" s="137"/>
      <c r="S25" s="138">
        <f>VALUE('SVS GR'!$E$62)</f>
        <v>0</v>
      </c>
    </row>
    <row r="26" spans="2:19" s="146" customFormat="1" ht="29.1" customHeight="1" x14ac:dyDescent="0.2">
      <c r="B26" s="145">
        <v>18</v>
      </c>
      <c r="C26" s="147" t="s">
        <v>217</v>
      </c>
      <c r="D26" s="180" t="s">
        <v>200</v>
      </c>
      <c r="E26" s="147"/>
      <c r="F26" s="178" t="s">
        <v>238</v>
      </c>
      <c r="G26" s="180" t="s">
        <v>196</v>
      </c>
      <c r="H26" s="179">
        <v>16.32</v>
      </c>
      <c r="I26" s="148" t="s">
        <v>10</v>
      </c>
      <c r="J26" s="134">
        <f>IF(I26=0,0,VLOOKUP(I26,Reinigungsturnus!$A$5:$C$20,3,FALSE)*H26/12)</f>
        <v>141.44</v>
      </c>
      <c r="K26" s="135"/>
      <c r="L26" s="136"/>
      <c r="M26" s="137"/>
      <c r="N26" s="137"/>
      <c r="O26" s="138"/>
      <c r="P26" s="135"/>
      <c r="Q26" s="136"/>
      <c r="R26" s="137"/>
      <c r="S26" s="138">
        <f>VALUE('SVS GR'!$E$62)</f>
        <v>0</v>
      </c>
    </row>
    <row r="27" spans="2:19" s="146" customFormat="1" ht="29.1" customHeight="1" x14ac:dyDescent="0.2">
      <c r="B27" s="145">
        <v>19</v>
      </c>
      <c r="C27" s="147" t="s">
        <v>215</v>
      </c>
      <c r="D27" s="180" t="s">
        <v>200</v>
      </c>
      <c r="E27" s="147"/>
      <c r="F27" s="178" t="s">
        <v>240</v>
      </c>
      <c r="G27" s="180" t="s">
        <v>196</v>
      </c>
      <c r="H27" s="179">
        <v>24.46</v>
      </c>
      <c r="I27" s="148" t="s">
        <v>10</v>
      </c>
      <c r="J27" s="134">
        <f>IF(I27=0,0,VLOOKUP(I27,Reinigungsturnus!$A$5:$C$20,3,FALSE)*H27/12)</f>
        <v>211.98666666666668</v>
      </c>
      <c r="K27" s="135"/>
      <c r="L27" s="136"/>
      <c r="M27" s="137"/>
      <c r="N27" s="137"/>
      <c r="O27" s="138"/>
      <c r="P27" s="135"/>
      <c r="Q27" s="136"/>
      <c r="R27" s="137"/>
      <c r="S27" s="138">
        <f>VALUE('SVS GR'!$E$62)</f>
        <v>0</v>
      </c>
    </row>
    <row r="28" spans="2:19" s="146" customFormat="1" ht="29.1" customHeight="1" x14ac:dyDescent="0.2">
      <c r="B28" s="145">
        <v>20</v>
      </c>
      <c r="C28" s="147" t="s">
        <v>218</v>
      </c>
      <c r="D28" s="180" t="s">
        <v>200</v>
      </c>
      <c r="E28" s="147"/>
      <c r="F28" s="178" t="s">
        <v>240</v>
      </c>
      <c r="G28" s="180" t="s">
        <v>206</v>
      </c>
      <c r="H28" s="179">
        <v>5.84</v>
      </c>
      <c r="I28" s="148" t="s">
        <v>10</v>
      </c>
      <c r="J28" s="134">
        <f>IF(I28=0,0,VLOOKUP(I28,Reinigungsturnus!$A$5:$C$20,3,FALSE)*H28/12)</f>
        <v>50.613333333333337</v>
      </c>
      <c r="K28" s="135"/>
      <c r="L28" s="136"/>
      <c r="M28" s="137"/>
      <c r="N28" s="137"/>
      <c r="O28" s="138"/>
      <c r="P28" s="135"/>
      <c r="Q28" s="136"/>
      <c r="R28" s="137"/>
      <c r="S28" s="138">
        <f>VALUE('SVS GR'!$E$62)</f>
        <v>0</v>
      </c>
    </row>
    <row r="29" spans="2:19" s="146" customFormat="1" ht="29.1" customHeight="1" x14ac:dyDescent="0.2">
      <c r="B29" s="145">
        <v>21</v>
      </c>
      <c r="C29" s="147" t="s">
        <v>219</v>
      </c>
      <c r="D29" s="180" t="s">
        <v>200</v>
      </c>
      <c r="E29" s="147"/>
      <c r="F29" s="178" t="s">
        <v>244</v>
      </c>
      <c r="G29" s="180" t="s">
        <v>196</v>
      </c>
      <c r="H29" s="179">
        <v>10.55</v>
      </c>
      <c r="I29" s="148" t="s">
        <v>25</v>
      </c>
      <c r="J29" s="134">
        <f>IF(I29=0,0,VLOOKUP(I29,Reinigungsturnus!$A$5:$C$20,3,FALSE)*H29/12)</f>
        <v>0.87916666666666676</v>
      </c>
      <c r="K29" s="135"/>
      <c r="L29" s="136"/>
      <c r="M29" s="137"/>
      <c r="N29" s="137"/>
      <c r="O29" s="138"/>
      <c r="P29" s="135"/>
      <c r="Q29" s="136"/>
      <c r="R29" s="137"/>
      <c r="S29" s="138">
        <f>VALUE('SVS GR'!$E$62)</f>
        <v>0</v>
      </c>
    </row>
    <row r="30" spans="2:19" s="146" customFormat="1" ht="29.1" customHeight="1" x14ac:dyDescent="0.2">
      <c r="B30" s="145">
        <v>22</v>
      </c>
      <c r="C30" s="147" t="s">
        <v>220</v>
      </c>
      <c r="D30" s="180" t="s">
        <v>203</v>
      </c>
      <c r="E30" s="147"/>
      <c r="F30" s="178" t="s">
        <v>242</v>
      </c>
      <c r="G30" s="180" t="s">
        <v>221</v>
      </c>
      <c r="H30" s="179">
        <v>61.4</v>
      </c>
      <c r="I30" s="273" t="s">
        <v>30</v>
      </c>
      <c r="J30" s="134">
        <f>IF(I30=0,0,VLOOKUP(I30,Reinigungsturnus!$A$5:$C$20,3,FALSE)*H30/12)</f>
        <v>1023.3333333333334</v>
      </c>
      <c r="K30" s="135"/>
      <c r="L30" s="136"/>
      <c r="M30" s="137"/>
      <c r="N30" s="137"/>
      <c r="O30" s="138"/>
      <c r="P30" s="135"/>
      <c r="Q30" s="136"/>
      <c r="R30" s="137"/>
      <c r="S30" s="138">
        <f>VALUE('SVS GR'!$E$62)</f>
        <v>0</v>
      </c>
    </row>
    <row r="31" spans="2:19" s="146" customFormat="1" ht="29.1" customHeight="1" x14ac:dyDescent="0.2">
      <c r="B31" s="145">
        <v>23</v>
      </c>
      <c r="C31" s="147" t="s">
        <v>222</v>
      </c>
      <c r="D31" s="180" t="s">
        <v>203</v>
      </c>
      <c r="E31" s="147"/>
      <c r="F31" s="178" t="s">
        <v>240</v>
      </c>
      <c r="G31" s="180" t="s">
        <v>221</v>
      </c>
      <c r="H31" s="179">
        <v>90.1</v>
      </c>
      <c r="I31" s="273" t="s">
        <v>30</v>
      </c>
      <c r="J31" s="134">
        <f>IF(I31=0,0,VLOOKUP(I31,Reinigungsturnus!$A$5:$C$20,3,FALSE)*H31/12)</f>
        <v>1501.6666666666667</v>
      </c>
      <c r="K31" s="135"/>
      <c r="L31" s="136"/>
      <c r="M31" s="137"/>
      <c r="N31" s="137"/>
      <c r="O31" s="138"/>
      <c r="P31" s="135"/>
      <c r="Q31" s="136"/>
      <c r="R31" s="137"/>
      <c r="S31" s="138">
        <f>VALUE('SVS GR'!$E$62)</f>
        <v>0</v>
      </c>
    </row>
    <row r="32" spans="2:19" s="146" customFormat="1" ht="29.1" customHeight="1" x14ac:dyDescent="0.2">
      <c r="B32" s="145">
        <v>24</v>
      </c>
      <c r="C32" s="147" t="s">
        <v>223</v>
      </c>
      <c r="D32" s="180" t="s">
        <v>203</v>
      </c>
      <c r="E32" s="147"/>
      <c r="F32" s="178" t="s">
        <v>239</v>
      </c>
      <c r="G32" s="180" t="s">
        <v>224</v>
      </c>
      <c r="H32" s="179">
        <v>10.83</v>
      </c>
      <c r="I32" s="273" t="s">
        <v>30</v>
      </c>
      <c r="J32" s="134">
        <f>IF(I32=0,0,VLOOKUP(I32,Reinigungsturnus!$A$5:$C$20,3,FALSE)*H32/12)</f>
        <v>180.5</v>
      </c>
      <c r="K32" s="135"/>
      <c r="L32" s="136"/>
      <c r="M32" s="137"/>
      <c r="N32" s="137"/>
      <c r="O32" s="138"/>
      <c r="P32" s="135"/>
      <c r="Q32" s="136"/>
      <c r="R32" s="137"/>
      <c r="S32" s="138">
        <f>VALUE('SVS GR'!$E$62)</f>
        <v>0</v>
      </c>
    </row>
    <row r="33" spans="2:19" s="146" customFormat="1" ht="29.1" customHeight="1" x14ac:dyDescent="0.2">
      <c r="B33" s="145">
        <v>25</v>
      </c>
      <c r="C33" s="147" t="s">
        <v>225</v>
      </c>
      <c r="D33" s="180" t="s">
        <v>205</v>
      </c>
      <c r="E33" s="147"/>
      <c r="F33" s="178" t="s">
        <v>242</v>
      </c>
      <c r="G33" s="180" t="s">
        <v>224</v>
      </c>
      <c r="H33" s="179">
        <v>39.18</v>
      </c>
      <c r="I33" s="273" t="s">
        <v>30</v>
      </c>
      <c r="J33" s="134">
        <f>IF(I33=0,0,VLOOKUP(I33,Reinigungsturnus!$A$5:$C$20,3,FALSE)*H33/12)</f>
        <v>653</v>
      </c>
      <c r="K33" s="135"/>
      <c r="L33" s="136"/>
      <c r="M33" s="137"/>
      <c r="N33" s="137"/>
      <c r="O33" s="138"/>
      <c r="P33" s="135"/>
      <c r="Q33" s="136"/>
      <c r="R33" s="137"/>
      <c r="S33" s="138">
        <f>VALUE('SVS GR'!$E$62)</f>
        <v>0</v>
      </c>
    </row>
    <row r="34" spans="2:19" s="146" customFormat="1" ht="29.1" customHeight="1" x14ac:dyDescent="0.2">
      <c r="B34" s="145">
        <v>26</v>
      </c>
      <c r="C34" s="147" t="s">
        <v>226</v>
      </c>
      <c r="D34" s="180" t="s">
        <v>205</v>
      </c>
      <c r="E34" s="147"/>
      <c r="F34" s="178" t="s">
        <v>242</v>
      </c>
      <c r="G34" s="180" t="s">
        <v>227</v>
      </c>
      <c r="H34" s="179">
        <v>50.02</v>
      </c>
      <c r="I34" s="273" t="s">
        <v>30</v>
      </c>
      <c r="J34" s="134">
        <f>IF(I34=0,0,VLOOKUP(I34,Reinigungsturnus!$A$5:$C$20,3,FALSE)*H34/12)</f>
        <v>833.66666666666663</v>
      </c>
      <c r="K34" s="135"/>
      <c r="L34" s="136"/>
      <c r="M34" s="137"/>
      <c r="N34" s="137"/>
      <c r="O34" s="138"/>
      <c r="P34" s="135"/>
      <c r="Q34" s="136"/>
      <c r="R34" s="137"/>
      <c r="S34" s="138">
        <f>VALUE('SVS GR'!$E$62)</f>
        <v>0</v>
      </c>
    </row>
    <row r="35" spans="2:19" s="146" customFormat="1" ht="29.1" customHeight="1" x14ac:dyDescent="0.2">
      <c r="B35" s="145">
        <v>27</v>
      </c>
      <c r="C35" s="147" t="s">
        <v>228</v>
      </c>
      <c r="D35" s="180" t="s">
        <v>205</v>
      </c>
      <c r="E35" s="147"/>
      <c r="F35" s="178" t="s">
        <v>242</v>
      </c>
      <c r="G35" s="180" t="s">
        <v>229</v>
      </c>
      <c r="H35" s="179">
        <v>19.72</v>
      </c>
      <c r="I35" s="273" t="s">
        <v>30</v>
      </c>
      <c r="J35" s="134">
        <f>IF(I35=0,0,VLOOKUP(I35,Reinigungsturnus!$A$5:$C$20,3,FALSE)*H35/12)</f>
        <v>328.66666666666669</v>
      </c>
      <c r="K35" s="135"/>
      <c r="L35" s="136"/>
      <c r="M35" s="137"/>
      <c r="N35" s="137"/>
      <c r="O35" s="138"/>
      <c r="P35" s="135"/>
      <c r="Q35" s="136"/>
      <c r="R35" s="137"/>
      <c r="S35" s="138">
        <f>VALUE('SVS GR'!$E$62)</f>
        <v>0</v>
      </c>
    </row>
    <row r="36" spans="2:19" s="146" customFormat="1" ht="29.1" customHeight="1" x14ac:dyDescent="0.2">
      <c r="B36" s="145">
        <v>28</v>
      </c>
      <c r="C36" s="147" t="s">
        <v>230</v>
      </c>
      <c r="D36" s="180" t="s">
        <v>205</v>
      </c>
      <c r="E36" s="147"/>
      <c r="F36" s="178" t="s">
        <v>240</v>
      </c>
      <c r="G36" s="180" t="s">
        <v>224</v>
      </c>
      <c r="H36" s="179">
        <v>7.9</v>
      </c>
      <c r="I36" s="273" t="s">
        <v>30</v>
      </c>
      <c r="J36" s="134">
        <f>IF(I36=0,0,VLOOKUP(I36,Reinigungsturnus!$A$5:$C$20,3,FALSE)*H36/12)</f>
        <v>131.66666666666666</v>
      </c>
      <c r="K36" s="135"/>
      <c r="L36" s="136"/>
      <c r="M36" s="137"/>
      <c r="N36" s="137"/>
      <c r="O36" s="138"/>
      <c r="P36" s="135"/>
      <c r="Q36" s="136"/>
      <c r="R36" s="137"/>
      <c r="S36" s="138">
        <f>VALUE('SVS GR'!$E$62)</f>
        <v>0</v>
      </c>
    </row>
    <row r="37" spans="2:19" s="146" customFormat="1" ht="29.1" customHeight="1" x14ac:dyDescent="0.2">
      <c r="B37" s="145">
        <v>29</v>
      </c>
      <c r="C37" s="147" t="s">
        <v>231</v>
      </c>
      <c r="D37" s="180" t="s">
        <v>205</v>
      </c>
      <c r="E37" s="147"/>
      <c r="F37" s="178" t="s">
        <v>242</v>
      </c>
      <c r="G37" s="180" t="s">
        <v>224</v>
      </c>
      <c r="H37" s="179">
        <v>32.880000000000003</v>
      </c>
      <c r="I37" s="273" t="s">
        <v>30</v>
      </c>
      <c r="J37" s="134">
        <f>IF(I37=0,0,VLOOKUP(I37,Reinigungsturnus!$A$5:$C$20,3,FALSE)*H37/12)</f>
        <v>548.00000000000011</v>
      </c>
      <c r="K37" s="135"/>
      <c r="L37" s="136"/>
      <c r="M37" s="137"/>
      <c r="N37" s="137"/>
      <c r="O37" s="138"/>
      <c r="P37" s="135"/>
      <c r="Q37" s="136"/>
      <c r="R37" s="137"/>
      <c r="S37" s="138">
        <f>VALUE('SVS GR'!$E$62)</f>
        <v>0</v>
      </c>
    </row>
    <row r="38" spans="2:19" s="146" customFormat="1" ht="29.1" customHeight="1" x14ac:dyDescent="0.2">
      <c r="B38" s="145">
        <v>30</v>
      </c>
      <c r="C38" s="147" t="s">
        <v>232</v>
      </c>
      <c r="D38" s="180" t="s">
        <v>205</v>
      </c>
      <c r="E38" s="147"/>
      <c r="F38" s="178" t="s">
        <v>351</v>
      </c>
      <c r="G38" s="180" t="s">
        <v>224</v>
      </c>
      <c r="H38" s="179">
        <v>11.22</v>
      </c>
      <c r="I38" s="273" t="s">
        <v>30</v>
      </c>
      <c r="J38" s="134">
        <f>IF(I38=0,0,VLOOKUP(I38,Reinigungsturnus!$A$5:$C$20,3,FALSE)*H38/12)</f>
        <v>187</v>
      </c>
      <c r="K38" s="135"/>
      <c r="L38" s="136"/>
      <c r="M38" s="137"/>
      <c r="N38" s="137"/>
      <c r="O38" s="138"/>
      <c r="P38" s="135"/>
      <c r="Q38" s="136"/>
      <c r="R38" s="137"/>
      <c r="S38" s="138">
        <f>VALUE('SVS GR'!$E$62)</f>
        <v>0</v>
      </c>
    </row>
    <row r="39" spans="2:19" ht="26.1" customHeight="1" x14ac:dyDescent="0.2">
      <c r="B39" s="127" t="s">
        <v>189</v>
      </c>
      <c r="C39" s="106"/>
      <c r="D39" s="106"/>
      <c r="E39" s="106"/>
      <c r="F39" s="106"/>
      <c r="G39" s="106"/>
      <c r="H39" s="107">
        <f>SUM(H9:H38)</f>
        <v>651.02</v>
      </c>
      <c r="I39" s="106"/>
      <c r="J39" s="106"/>
      <c r="K39" s="106"/>
      <c r="L39" s="107">
        <f>SUM(L9:L38)</f>
        <v>0</v>
      </c>
      <c r="M39" s="128">
        <f>SUM(M9:M38)</f>
        <v>0</v>
      </c>
      <c r="N39" s="128">
        <f>SUM(N9:N38)</f>
        <v>0</v>
      </c>
      <c r="O39" s="129"/>
      <c r="P39" s="129"/>
      <c r="Q39" s="107">
        <f>SUM(Q9:Q38)</f>
        <v>0</v>
      </c>
      <c r="R39" s="128">
        <f>SUM(R9:R38)</f>
        <v>0</v>
      </c>
      <c r="S39" s="130"/>
    </row>
    <row r="41" spans="2:19" ht="26.1" customHeight="1" x14ac:dyDescent="0.2">
      <c r="B41" s="271"/>
      <c r="C41" s="236"/>
      <c r="I41" s="274" t="s">
        <v>371</v>
      </c>
      <c r="J41" s="318" t="s">
        <v>370</v>
      </c>
      <c r="K41" s="318"/>
      <c r="L41" s="318"/>
      <c r="M41" s="318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4469E6C5-E031-41EA-B48E-BC7F8A84E9F0}"/>
    </customSheetView>
  </customSheetViews>
  <mergeCells count="4">
    <mergeCell ref="H6:I6"/>
    <mergeCell ref="P7:S7"/>
    <mergeCell ref="K7:O7"/>
    <mergeCell ref="J41:M41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2" workbookViewId="0">
      <selection activeCell="C22" sqref="C22:D24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179</v>
      </c>
    </row>
    <row r="3" spans="1:6" ht="12.75" customHeight="1" x14ac:dyDescent="0.2">
      <c r="A3" s="61"/>
    </row>
    <row r="5" spans="1:6" ht="18" x14ac:dyDescent="0.2">
      <c r="A5" s="63" t="s">
        <v>124</v>
      </c>
    </row>
    <row r="6" spans="1:6" ht="18" x14ac:dyDescent="0.2">
      <c r="A6" s="63"/>
    </row>
    <row r="7" spans="1:6" ht="18" x14ac:dyDescent="0.2">
      <c r="A7" s="108"/>
    </row>
    <row r="10" spans="1:6" ht="54" customHeight="1" x14ac:dyDescent="0.2">
      <c r="A10" s="55" t="s">
        <v>186</v>
      </c>
      <c r="B10" s="55" t="s">
        <v>121</v>
      </c>
      <c r="C10" s="55" t="s">
        <v>176</v>
      </c>
      <c r="D10" s="56" t="s">
        <v>8</v>
      </c>
      <c r="E10" s="56" t="s">
        <v>9</v>
      </c>
      <c r="F10" s="55" t="s">
        <v>125</v>
      </c>
    </row>
    <row r="11" spans="1:6" ht="36" customHeight="1" x14ac:dyDescent="0.2">
      <c r="A11" s="64" t="s">
        <v>168</v>
      </c>
      <c r="B11" s="94">
        <f>VALUE('Unterhalts- und Grundreinigung'!L39)</f>
        <v>0</v>
      </c>
      <c r="C11" s="94">
        <f>B11*12</f>
        <v>0</v>
      </c>
      <c r="D11" s="95">
        <f>VALUE('Unterhalts- und Grundreinigung'!N39)</f>
        <v>0</v>
      </c>
      <c r="E11" s="95">
        <f>D11/12</f>
        <v>0</v>
      </c>
      <c r="F11" s="109" t="s">
        <v>233</v>
      </c>
    </row>
    <row r="12" spans="1:6" ht="36" customHeight="1" thickBot="1" x14ac:dyDescent="0.25">
      <c r="A12" s="65" t="s">
        <v>174</v>
      </c>
      <c r="B12" s="94"/>
      <c r="C12" s="94">
        <f>VALUE('Unterhalts- und Grundreinigung'!Q39)</f>
        <v>0</v>
      </c>
      <c r="D12" s="95">
        <f>VALUE('Unterhalts- und Grundreinigung'!R39)</f>
        <v>0</v>
      </c>
      <c r="E12" s="95"/>
      <c r="F12" s="109" t="s">
        <v>233</v>
      </c>
    </row>
    <row r="13" spans="1:6" ht="36" customHeight="1" thickTop="1" x14ac:dyDescent="0.2">
      <c r="A13" s="66"/>
      <c r="B13" s="112" t="s">
        <v>122</v>
      </c>
      <c r="C13" s="93"/>
      <c r="D13" s="113">
        <f>SUM(D11:D12)</f>
        <v>0</v>
      </c>
      <c r="E13" s="113">
        <f>SUM(E11:E12)</f>
        <v>0</v>
      </c>
    </row>
    <row r="14" spans="1:6" ht="36" customHeight="1" x14ac:dyDescent="0.2">
      <c r="A14" s="67"/>
      <c r="B14" s="114">
        <v>0.19</v>
      </c>
      <c r="C14" s="114"/>
      <c r="D14" s="115">
        <f>D13*$B$14</f>
        <v>0</v>
      </c>
      <c r="E14" s="115">
        <f>E13*$B$14</f>
        <v>0</v>
      </c>
    </row>
    <row r="15" spans="1:6" ht="36" customHeight="1" x14ac:dyDescent="0.2">
      <c r="A15" s="67"/>
      <c r="B15" s="116" t="s">
        <v>123</v>
      </c>
      <c r="C15" s="116"/>
      <c r="D15" s="117">
        <f>SUM(D13:D14)</f>
        <v>0</v>
      </c>
      <c r="E15" s="117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154</v>
      </c>
    </row>
    <row r="22" spans="1:6" ht="27.95" customHeight="1" x14ac:dyDescent="0.2">
      <c r="A22" s="68" t="s">
        <v>155</v>
      </c>
      <c r="B22" s="69"/>
      <c r="C22" s="319"/>
      <c r="D22" s="320"/>
      <c r="F22" s="110"/>
    </row>
    <row r="23" spans="1:6" ht="17.100000000000001" customHeight="1" x14ac:dyDescent="0.2">
      <c r="F23" s="110"/>
    </row>
    <row r="24" spans="1:6" ht="27.95" customHeight="1" x14ac:dyDescent="0.2">
      <c r="A24" s="68" t="s">
        <v>175</v>
      </c>
      <c r="B24" s="69"/>
      <c r="C24" s="319"/>
      <c r="D24" s="320"/>
      <c r="F24" s="111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2026-01-29T13:10:55Z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